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7100" windowHeight="11250"/>
  </bookViews>
  <sheets>
    <sheet name="T3" sheetId="1" r:id="rId1"/>
  </sheets>
  <calcPr calcId="145621"/>
</workbook>
</file>

<file path=xl/calcChain.xml><?xml version="1.0" encoding="utf-8"?>
<calcChain xmlns="http://schemas.openxmlformats.org/spreadsheetml/2006/main">
  <c r="B4" i="1" l="1"/>
  <c r="E4" i="1"/>
  <c r="H4" i="1"/>
  <c r="K4" i="1"/>
  <c r="N4" i="1"/>
  <c r="Q4" i="1"/>
  <c r="T4" i="1"/>
  <c r="W4" i="1"/>
  <c r="AE5" i="1"/>
  <c r="AF5" i="1"/>
  <c r="AG5" i="1"/>
  <c r="E6" i="1"/>
  <c r="Z5" i="1" s="1"/>
  <c r="H6" i="1"/>
  <c r="K6" i="1"/>
  <c r="AB5" i="1" s="1"/>
  <c r="N6" i="1"/>
  <c r="AC5" i="1" s="1"/>
  <c r="Q6" i="1"/>
  <c r="T6" i="1"/>
  <c r="W6" i="1"/>
  <c r="B7" i="1"/>
  <c r="AE7" i="1" s="1"/>
  <c r="D7" i="1"/>
  <c r="AF7" i="1"/>
  <c r="H8" i="1"/>
  <c r="K8" i="1"/>
  <c r="N8" i="1"/>
  <c r="Q8" i="1"/>
  <c r="T8" i="1"/>
  <c r="W8" i="1"/>
  <c r="B9" i="1"/>
  <c r="D9" i="1"/>
  <c r="B10" i="1" s="1"/>
  <c r="E9" i="1"/>
  <c r="AE9" i="1" s="1"/>
  <c r="G9" i="1"/>
  <c r="AF9" i="1" s="1"/>
  <c r="K10" i="1"/>
  <c r="N10" i="1"/>
  <c r="Q10" i="1"/>
  <c r="T10" i="1"/>
  <c r="W10" i="1"/>
  <c r="B11" i="1"/>
  <c r="B12" i="1" s="1"/>
  <c r="D11" i="1"/>
  <c r="E11" i="1"/>
  <c r="G11" i="1"/>
  <c r="H11" i="1"/>
  <c r="AE11" i="1" s="1"/>
  <c r="J11" i="1"/>
  <c r="AF11" i="1"/>
  <c r="E12" i="1"/>
  <c r="AC11" i="1" s="1"/>
  <c r="H12" i="1"/>
  <c r="AB11" i="1" s="1"/>
  <c r="N12" i="1"/>
  <c r="Q12" i="1"/>
  <c r="T12" i="1"/>
  <c r="W12" i="1"/>
  <c r="B13" i="1"/>
  <c r="D13" i="1"/>
  <c r="B14" i="1" s="1"/>
  <c r="E13" i="1"/>
  <c r="AE13" i="1" s="1"/>
  <c r="G13" i="1"/>
  <c r="AF13" i="1" s="1"/>
  <c r="H13" i="1"/>
  <c r="J13" i="1"/>
  <c r="K13" i="1"/>
  <c r="M13" i="1"/>
  <c r="H14" i="1"/>
  <c r="K14" i="1"/>
  <c r="Q14" i="1"/>
  <c r="T14" i="1"/>
  <c r="W14" i="1"/>
  <c r="B15" i="1"/>
  <c r="B16" i="1" s="1"/>
  <c r="D15" i="1"/>
  <c r="E15" i="1"/>
  <c r="G15" i="1"/>
  <c r="H15" i="1"/>
  <c r="AE15" i="1" s="1"/>
  <c r="J15" i="1"/>
  <c r="K15" i="1"/>
  <c r="K16" i="1" s="1"/>
  <c r="M15" i="1"/>
  <c r="N15" i="1"/>
  <c r="N16" i="1" s="1"/>
  <c r="P15" i="1"/>
  <c r="AF15" i="1"/>
  <c r="E16" i="1"/>
  <c r="H16" i="1"/>
  <c r="T16" i="1"/>
  <c r="W16" i="1"/>
  <c r="B17" i="1"/>
  <c r="D17" i="1"/>
  <c r="B18" i="1" s="1"/>
  <c r="E17" i="1"/>
  <c r="E18" i="1" s="1"/>
  <c r="G17" i="1"/>
  <c r="AF17" i="1" s="1"/>
  <c r="H17" i="1"/>
  <c r="J17" i="1"/>
  <c r="K17" i="1"/>
  <c r="M17" i="1"/>
  <c r="N17" i="1"/>
  <c r="P17" i="1"/>
  <c r="N18" i="1" s="1"/>
  <c r="Q17" i="1"/>
  <c r="Q18" i="1" s="1"/>
  <c r="S17" i="1"/>
  <c r="H18" i="1"/>
  <c r="K18" i="1"/>
  <c r="W18" i="1"/>
  <c r="B19" i="1"/>
  <c r="B20" i="1" s="1"/>
  <c r="D19" i="1"/>
  <c r="E19" i="1"/>
  <c r="G19" i="1"/>
  <c r="H19" i="1"/>
  <c r="AE19" i="1" s="1"/>
  <c r="J19" i="1"/>
  <c r="K19" i="1"/>
  <c r="K20" i="1" s="1"/>
  <c r="M19" i="1"/>
  <c r="N19" i="1"/>
  <c r="N20" i="1" s="1"/>
  <c r="P19" i="1"/>
  <c r="Q19" i="1"/>
  <c r="S19" i="1"/>
  <c r="T19" i="1"/>
  <c r="V19" i="1"/>
  <c r="AF19" i="1"/>
  <c r="E20" i="1"/>
  <c r="AC19" i="1" s="1"/>
  <c r="H20" i="1"/>
  <c r="Q20" i="1"/>
  <c r="T20" i="1"/>
  <c r="AB15" i="1" l="1"/>
  <c r="AC15" i="1"/>
  <c r="AG9" i="1"/>
  <c r="AA5" i="1"/>
  <c r="Z17" i="1"/>
  <c r="AD17" i="1"/>
  <c r="AC17" i="1"/>
  <c r="AB17" i="1"/>
  <c r="AJ13" i="1"/>
  <c r="AG13" i="1"/>
  <c r="AG15" i="1"/>
  <c r="AG7" i="1"/>
  <c r="AJ5" i="1"/>
  <c r="AJ7" i="1"/>
  <c r="AB19" i="1"/>
  <c r="AA19" i="1" s="1"/>
  <c r="AG19" i="1"/>
  <c r="AJ19" i="1"/>
  <c r="AA11" i="1"/>
  <c r="AG11" i="1"/>
  <c r="AJ11" i="1"/>
  <c r="Z19" i="1"/>
  <c r="AE17" i="1"/>
  <c r="AD15" i="1"/>
  <c r="Z15" i="1"/>
  <c r="E14" i="1"/>
  <c r="AD11" i="1"/>
  <c r="Z11" i="1"/>
  <c r="E10" i="1"/>
  <c r="B8" i="1"/>
  <c r="AD19" i="1"/>
  <c r="AD5" i="1"/>
  <c r="AK9" i="1" l="1"/>
  <c r="AK7" i="1"/>
  <c r="AG17" i="1"/>
  <c r="AK17" i="1" s="1"/>
  <c r="AJ17" i="1"/>
  <c r="AJ15" i="1"/>
  <c r="AA17" i="1"/>
  <c r="AL17" i="1" s="1"/>
  <c r="AK5" i="1"/>
  <c r="AL5" i="1" s="1"/>
  <c r="AD9" i="1"/>
  <c r="AB9" i="1"/>
  <c r="AA9" i="1" s="1"/>
  <c r="AL9" i="1" s="1"/>
  <c r="AC9" i="1"/>
  <c r="Z9" i="1"/>
  <c r="AC7" i="1"/>
  <c r="AB7" i="1"/>
  <c r="AA7" i="1" s="1"/>
  <c r="AL7" i="1" s="1"/>
  <c r="Z7" i="1"/>
  <c r="AD7" i="1"/>
  <c r="Z13" i="1"/>
  <c r="AD13" i="1"/>
  <c r="AB13" i="1"/>
  <c r="AC13" i="1"/>
  <c r="AK15" i="1"/>
  <c r="AJ9" i="1"/>
  <c r="AA15" i="1"/>
  <c r="AL15" i="1" l="1"/>
  <c r="AA13" i="1"/>
  <c r="AK11" i="1"/>
  <c r="AL11" i="1" s="1"/>
  <c r="AK19" i="1"/>
  <c r="AL19" i="1" s="1"/>
  <c r="AK13" i="1"/>
  <c r="AL13" i="1" l="1"/>
  <c r="AH7" i="1"/>
  <c r="AH5" i="1"/>
  <c r="AH13" i="1" l="1"/>
  <c r="AH17" i="1"/>
  <c r="AH19" i="1"/>
  <c r="AH9" i="1"/>
  <c r="AH15" i="1"/>
  <c r="AH11" i="1"/>
</calcChain>
</file>

<file path=xl/sharedStrings.xml><?xml version="1.0" encoding="utf-8"?>
<sst xmlns="http://schemas.openxmlformats.org/spreadsheetml/2006/main" count="283" uniqueCount="80">
  <si>
    <t>－</t>
    <phoneticPr fontId="4"/>
  </si>
  <si>
    <t>相互</t>
    <rPh sb="0" eb="2">
      <t>ソウゴ</t>
    </rPh>
    <phoneticPr fontId="4"/>
  </si>
  <si>
    <t>小松島Ｓ</t>
    <rPh sb="0" eb="3">
      <t>コマツシマ</t>
    </rPh>
    <phoneticPr fontId="4"/>
  </si>
  <si>
    <t>城ノ内Ｓ</t>
    <rPh sb="0" eb="1">
      <t>ジョウ</t>
    </rPh>
    <rPh sb="2" eb="3">
      <t>ウチ</t>
    </rPh>
    <phoneticPr fontId="4"/>
  </si>
  <si>
    <t>③</t>
    <phoneticPr fontId="4"/>
  </si>
  <si>
    <t>未定</t>
    <rPh sb="0" eb="2">
      <t>ミテイ</t>
    </rPh>
    <phoneticPr fontId="4"/>
  </si>
  <si>
    <t>1／29
（日）</t>
    <rPh sb="6" eb="7">
      <t>ニチ</t>
    </rPh>
    <phoneticPr fontId="4"/>
  </si>
  <si>
    <t>高専</t>
    <rPh sb="0" eb="2">
      <t>コウセン</t>
    </rPh>
    <phoneticPr fontId="4"/>
  </si>
  <si>
    <t>貞光工</t>
    <rPh sb="0" eb="2">
      <t>サダミツ</t>
    </rPh>
    <rPh sb="2" eb="3">
      <t>コウ</t>
    </rPh>
    <phoneticPr fontId="4"/>
  </si>
  <si>
    <t>徳島北Ｓ</t>
    <rPh sb="0" eb="2">
      <t>トクシマ</t>
    </rPh>
    <rPh sb="2" eb="3">
      <t>キタ</t>
    </rPh>
    <phoneticPr fontId="4"/>
  </si>
  <si>
    <t>②</t>
    <phoneticPr fontId="4"/>
  </si>
  <si>
    <t>－</t>
    <phoneticPr fontId="1"/>
  </si>
  <si>
    <t>①</t>
    <phoneticPr fontId="1"/>
  </si>
  <si>
    <t>徳島北</t>
    <rPh sb="0" eb="2">
      <t>トクシマ</t>
    </rPh>
    <rPh sb="2" eb="3">
      <t>キタ</t>
    </rPh>
    <phoneticPr fontId="1"/>
  </si>
  <si>
    <t>富岡西</t>
    <rPh sb="0" eb="2">
      <t>トミオカ</t>
    </rPh>
    <rPh sb="2" eb="3">
      <t>ニシ</t>
    </rPh>
    <phoneticPr fontId="4"/>
  </si>
  <si>
    <t>－</t>
    <phoneticPr fontId="4"/>
  </si>
  <si>
    <t>①</t>
    <phoneticPr fontId="4"/>
  </si>
  <si>
    <t>科技第２</t>
    <rPh sb="0" eb="2">
      <t>カギ</t>
    </rPh>
    <rPh sb="2" eb="3">
      <t>ダイ</t>
    </rPh>
    <phoneticPr fontId="4"/>
  </si>
  <si>
    <t>1／28
（土）</t>
    <rPh sb="6" eb="7">
      <t>ド</t>
    </rPh>
    <phoneticPr fontId="4"/>
  </si>
  <si>
    <t>生光</t>
    <rPh sb="0" eb="2">
      <t>セイコウ</t>
    </rPh>
    <phoneticPr fontId="4"/>
  </si>
  <si>
    <t>1／22
（日）</t>
    <rPh sb="6" eb="7">
      <t>ニチ</t>
    </rPh>
    <phoneticPr fontId="4"/>
  </si>
  <si>
    <t>②</t>
    <phoneticPr fontId="1"/>
  </si>
  <si>
    <t>科技Ｓ</t>
    <rPh sb="0" eb="2">
      <t>カギ</t>
    </rPh>
    <phoneticPr fontId="4"/>
  </si>
  <si>
    <t>①</t>
    <phoneticPr fontId="4"/>
  </si>
  <si>
    <t>1／21
（土）</t>
    <rPh sb="6" eb="7">
      <t>ド</t>
    </rPh>
    <phoneticPr fontId="4"/>
  </si>
  <si>
    <t>③</t>
    <phoneticPr fontId="4"/>
  </si>
  <si>
    <t>1／15
（日）</t>
    <rPh sb="6" eb="7">
      <t>ニチ</t>
    </rPh>
    <phoneticPr fontId="4"/>
  </si>
  <si>
    <t>②</t>
    <phoneticPr fontId="4"/>
  </si>
  <si>
    <t>富岡西</t>
    <rPh sb="0" eb="2">
      <t>トミオカ</t>
    </rPh>
    <rPh sb="2" eb="3">
      <t>ニシ</t>
    </rPh>
    <phoneticPr fontId="1"/>
  </si>
  <si>
    <t>未　定</t>
    <rPh sb="0" eb="1">
      <t>ミ</t>
    </rPh>
    <rPh sb="2" eb="3">
      <t>サダム</t>
    </rPh>
    <phoneticPr fontId="4"/>
  </si>
  <si>
    <t>1／8
（日）</t>
    <rPh sb="5" eb="6">
      <t>ニチ</t>
    </rPh>
    <phoneticPr fontId="4"/>
  </si>
  <si>
    <t>1／7
（土）</t>
    <rPh sb="5" eb="6">
      <t>ド</t>
    </rPh>
    <phoneticPr fontId="4"/>
  </si>
  <si>
    <t>12／28
（水）</t>
    <rPh sb="7" eb="8">
      <t>スイ</t>
    </rPh>
    <phoneticPr fontId="4"/>
  </si>
  <si>
    <t>徳島商</t>
    <rPh sb="0" eb="3">
      <t>トクシマショウ</t>
    </rPh>
    <phoneticPr fontId="4"/>
  </si>
  <si>
    <t>－</t>
    <phoneticPr fontId="4"/>
  </si>
  <si>
    <t>④</t>
    <phoneticPr fontId="4"/>
  </si>
  <si>
    <t>科技S</t>
    <rPh sb="0" eb="2">
      <t>カギ</t>
    </rPh>
    <phoneticPr fontId="4"/>
  </si>
  <si>
    <t>城ノ内S</t>
    <rPh sb="0" eb="1">
      <t>ジョウ</t>
    </rPh>
    <rPh sb="2" eb="3">
      <t>ウチ</t>
    </rPh>
    <phoneticPr fontId="4"/>
  </si>
  <si>
    <t>②</t>
    <phoneticPr fontId="4"/>
  </si>
  <si>
    <t>12／24
（土）</t>
    <rPh sb="7" eb="8">
      <t>ド</t>
    </rPh>
    <phoneticPr fontId="4"/>
  </si>
  <si>
    <t>商業</t>
    <rPh sb="0" eb="2">
      <t>ショウギョウ</t>
    </rPh>
    <phoneticPr fontId="4"/>
  </si>
  <si>
    <t>小松島</t>
    <rPh sb="0" eb="3">
      <t>コマツシマ</t>
    </rPh>
    <phoneticPr fontId="1"/>
  </si>
  <si>
    <t>TSV</t>
    <phoneticPr fontId="4"/>
  </si>
  <si>
    <t>12／23
（金）</t>
    <rPh sb="7" eb="8">
      <t>キン</t>
    </rPh>
    <phoneticPr fontId="4"/>
  </si>
  <si>
    <t>－</t>
    <phoneticPr fontId="1"/>
  </si>
  <si>
    <t>科技第２</t>
    <rPh sb="0" eb="1">
      <t>カ</t>
    </rPh>
    <rPh sb="1" eb="2">
      <t>ワザ</t>
    </rPh>
    <rPh sb="2" eb="3">
      <t>ダイ</t>
    </rPh>
    <phoneticPr fontId="1"/>
  </si>
  <si>
    <t>12／18
（日）</t>
    <rPh sb="7" eb="8">
      <t>ニチ</t>
    </rPh>
    <phoneticPr fontId="4"/>
  </si>
  <si>
    <t>12／17
（土）</t>
    <rPh sb="7" eb="8">
      <t>ド</t>
    </rPh>
    <phoneticPr fontId="4"/>
  </si>
  <si>
    <t>④ 14:30～</t>
    <phoneticPr fontId="4"/>
  </si>
  <si>
    <t>④</t>
    <phoneticPr fontId="4"/>
  </si>
  <si>
    <t>③ 13:00～</t>
    <phoneticPr fontId="4"/>
  </si>
  <si>
    <t>城ノ内</t>
    <rPh sb="0" eb="1">
      <t>ジョウ</t>
    </rPh>
    <rPh sb="2" eb="3">
      <t>ウチ</t>
    </rPh>
    <phoneticPr fontId="4"/>
  </si>
  <si>
    <t>12／11
（日）</t>
    <rPh sb="7" eb="8">
      <t>ニチ</t>
    </rPh>
    <phoneticPr fontId="4"/>
  </si>
  <si>
    <t>② 11:30～</t>
    <phoneticPr fontId="4"/>
  </si>
  <si>
    <t>① 10:00～</t>
    <phoneticPr fontId="4"/>
  </si>
  <si>
    <t>11／27
（日）</t>
    <rPh sb="7" eb="8">
      <t>ニチ</t>
    </rPh>
    <phoneticPr fontId="4"/>
  </si>
  <si>
    <t>試合時間</t>
    <rPh sb="0" eb="2">
      <t>シアイ</t>
    </rPh>
    <rPh sb="2" eb="4">
      <t>ジカン</t>
    </rPh>
    <phoneticPr fontId="4"/>
  </si>
  <si>
    <t>警告　・　退場</t>
    <rPh sb="0" eb="2">
      <t>ケイコク</t>
    </rPh>
    <rPh sb="5" eb="7">
      <t>タイジョウ</t>
    </rPh>
    <phoneticPr fontId="4"/>
  </si>
  <si>
    <t>主　審</t>
    <rPh sb="0" eb="1">
      <t>シュ</t>
    </rPh>
    <rPh sb="2" eb="3">
      <t>シン</t>
    </rPh>
    <phoneticPr fontId="4"/>
  </si>
  <si>
    <t>対　　　　　戦</t>
    <rPh sb="0" eb="1">
      <t>タイ</t>
    </rPh>
    <rPh sb="6" eb="7">
      <t>イクサ</t>
    </rPh>
    <phoneticPr fontId="4"/>
  </si>
  <si>
    <t>試合順</t>
    <rPh sb="0" eb="2">
      <t>シアイ</t>
    </rPh>
    <rPh sb="2" eb="3">
      <t>ジュン</t>
    </rPh>
    <phoneticPr fontId="4"/>
  </si>
  <si>
    <t>会　場</t>
    <rPh sb="0" eb="1">
      <t>カイ</t>
    </rPh>
    <rPh sb="2" eb="3">
      <t>バ</t>
    </rPh>
    <phoneticPr fontId="4"/>
  </si>
  <si>
    <t>日　付</t>
    <rPh sb="0" eb="1">
      <t>ヒ</t>
    </rPh>
    <rPh sb="2" eb="3">
      <t>ヅケ</t>
    </rPh>
    <phoneticPr fontId="4"/>
  </si>
  <si>
    <t>-</t>
    <phoneticPr fontId="4"/>
  </si>
  <si>
    <t>徳島北Ｓ</t>
    <rPh sb="0" eb="1">
      <t>トク</t>
    </rPh>
    <rPh sb="1" eb="2">
      <t>シマ</t>
    </rPh>
    <rPh sb="2" eb="3">
      <t>ホク</t>
    </rPh>
    <phoneticPr fontId="4"/>
  </si>
  <si>
    <t>科技高Ｓ</t>
    <rPh sb="0" eb="3">
      <t>カギコウ</t>
    </rPh>
    <phoneticPr fontId="4"/>
  </si>
  <si>
    <t>獲得数</t>
    <rPh sb="0" eb="2">
      <t>カクトク</t>
    </rPh>
    <rPh sb="2" eb="3">
      <t>スウ</t>
    </rPh>
    <phoneticPr fontId="4"/>
  </si>
  <si>
    <t>得失点
差順</t>
    <rPh sb="0" eb="3">
      <t>トクシツテン</t>
    </rPh>
    <rPh sb="4" eb="5">
      <t>サ</t>
    </rPh>
    <rPh sb="5" eb="6">
      <t>ジュン</t>
    </rPh>
    <phoneticPr fontId="4"/>
  </si>
  <si>
    <t>得点順</t>
    <rPh sb="0" eb="2">
      <t>トクテン</t>
    </rPh>
    <rPh sb="2" eb="3">
      <t>ジュン</t>
    </rPh>
    <phoneticPr fontId="4"/>
  </si>
  <si>
    <t>順位</t>
    <rPh sb="0" eb="2">
      <t>ジュンイ</t>
    </rPh>
    <phoneticPr fontId="4"/>
  </si>
  <si>
    <t>点差</t>
    <rPh sb="0" eb="2">
      <t>テンサ</t>
    </rPh>
    <phoneticPr fontId="4"/>
  </si>
  <si>
    <t>失点</t>
    <rPh sb="0" eb="2">
      <t>シッテン</t>
    </rPh>
    <phoneticPr fontId="4"/>
  </si>
  <si>
    <t>得点</t>
    <rPh sb="0" eb="2">
      <t>トクテン</t>
    </rPh>
    <phoneticPr fontId="4"/>
  </si>
  <si>
    <t>負</t>
    <rPh sb="0" eb="1">
      <t>フ</t>
    </rPh>
    <phoneticPr fontId="4"/>
  </si>
  <si>
    <t>分</t>
    <rPh sb="0" eb="1">
      <t>ワ</t>
    </rPh>
    <phoneticPr fontId="4"/>
  </si>
  <si>
    <t>勝</t>
    <rPh sb="0" eb="1">
      <t>カチ</t>
    </rPh>
    <phoneticPr fontId="4"/>
  </si>
  <si>
    <t>勝点</t>
    <rPh sb="0" eb="1">
      <t>カ</t>
    </rPh>
    <rPh sb="1" eb="2">
      <t>テン</t>
    </rPh>
    <phoneticPr fontId="4"/>
  </si>
  <si>
    <t>試合数</t>
    <rPh sb="0" eb="2">
      <t>シアイ</t>
    </rPh>
    <rPh sb="2" eb="3">
      <t>スウ</t>
    </rPh>
    <phoneticPr fontId="4"/>
  </si>
  <si>
    <t>1／15現在</t>
    <rPh sb="4" eb="6">
      <t>ゲンザイ</t>
    </rPh>
    <phoneticPr fontId="1"/>
  </si>
  <si>
    <t>１１’Ｔリーグ日程表（11月～2月・第2クール）・・・ディビジョン3</t>
    <rPh sb="7" eb="9">
      <t>ニッテイ</t>
    </rPh>
    <rPh sb="9" eb="10">
      <t>ヒョウ</t>
    </rPh>
    <rPh sb="13" eb="14">
      <t>ガツ</t>
    </rPh>
    <rPh sb="16" eb="17">
      <t>ガツ</t>
    </rPh>
    <rPh sb="18" eb="19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</si>
</sst>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0"/>
      <color indexed="9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20" fontId="3" fillId="0" borderId="10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/>
      <protection locked="0"/>
    </xf>
    <xf numFmtId="56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3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" fontId="3" fillId="0" borderId="16" xfId="0" applyNumberFormat="1" applyFont="1" applyFill="1" applyBorder="1" applyAlignment="1" applyProtection="1">
      <alignment horizontal="center" vertical="center"/>
      <protection locked="0"/>
    </xf>
    <xf numFmtId="20" fontId="3" fillId="0" borderId="21" xfId="0" applyNumberFormat="1" applyFont="1" applyFill="1" applyBorder="1" applyAlignment="1" applyProtection="1">
      <alignment horizontal="center" vertical="center"/>
      <protection locked="0"/>
    </xf>
    <xf numFmtId="56" fontId="3" fillId="0" borderId="23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24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25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20" fontId="3" fillId="0" borderId="30" xfId="0" applyNumberFormat="1" applyFont="1" applyFill="1" applyBorder="1" applyAlignment="1" applyProtection="1">
      <alignment horizontal="center" vertical="center"/>
      <protection locked="0"/>
    </xf>
    <xf numFmtId="20" fontId="3" fillId="0" borderId="28" xfId="0" applyNumberFormat="1" applyFont="1" applyFill="1" applyBorder="1" applyAlignment="1" applyProtection="1">
      <alignment horizontal="center" vertical="center"/>
      <protection locked="0"/>
    </xf>
    <xf numFmtId="2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20" fontId="3" fillId="0" borderId="37" xfId="0" applyNumberFormat="1" applyFont="1" applyFill="1" applyBorder="1" applyAlignment="1" applyProtection="1">
      <alignment horizontal="center" vertical="center"/>
      <protection locked="0"/>
    </xf>
    <xf numFmtId="20" fontId="3" fillId="0" borderId="32" xfId="0" applyNumberFormat="1" applyFont="1" applyFill="1" applyBorder="1" applyAlignment="1" applyProtection="1">
      <alignment horizontal="center" vertical="center"/>
      <protection locked="0"/>
    </xf>
    <xf numFmtId="20" fontId="3" fillId="0" borderId="36" xfId="0" applyNumberFormat="1" applyFont="1" applyFill="1" applyBorder="1" applyAlignment="1" applyProtection="1">
      <alignment horizontal="center" vertical="center"/>
      <protection locked="0"/>
    </xf>
    <xf numFmtId="56" fontId="3" fillId="0" borderId="3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28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29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2" borderId="31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34" xfId="0" applyFont="1" applyFill="1" applyBorder="1" applyAlignment="1">
      <alignment horizontal="distributed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56" fontId="3" fillId="0" borderId="39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0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distributed" vertical="center"/>
      <protection locked="0"/>
    </xf>
    <xf numFmtId="0" fontId="5" fillId="0" borderId="43" xfId="0" applyFont="1" applyFill="1" applyBorder="1" applyAlignment="1" applyProtection="1">
      <alignment horizontal="distributed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distributed" vertical="center" wrapText="1"/>
      <protection locked="0"/>
    </xf>
    <xf numFmtId="0" fontId="3" fillId="0" borderId="4" xfId="0" applyFont="1" applyFill="1" applyBorder="1" applyAlignment="1" applyProtection="1">
      <alignment horizontal="distributed" vertical="center" wrapText="1"/>
      <protection locked="0"/>
    </xf>
    <xf numFmtId="0" fontId="3" fillId="0" borderId="9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24" xfId="0" applyFont="1" applyFill="1" applyBorder="1" applyAlignment="1" applyProtection="1">
      <alignment horizontal="distributed" vertical="center" wrapText="1"/>
      <protection locked="0"/>
    </xf>
    <xf numFmtId="0" fontId="3" fillId="0" borderId="25" xfId="0" applyFont="1" applyFill="1" applyBorder="1" applyAlignment="1" applyProtection="1">
      <alignment horizontal="distributed" vertical="center" wrapText="1"/>
      <protection locked="0"/>
    </xf>
    <xf numFmtId="0" fontId="5" fillId="0" borderId="6" xfId="0" applyFont="1" applyFill="1" applyBorder="1" applyAlignment="1">
      <alignment horizontal="distributed" vertical="center"/>
    </xf>
    <xf numFmtId="5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5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0" fontId="5" fillId="0" borderId="5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horizontal="distributed" vertical="center"/>
      <protection locked="0"/>
    </xf>
    <xf numFmtId="0" fontId="3" fillId="0" borderId="6" xfId="0" applyFont="1" applyFill="1" applyBorder="1" applyAlignment="1" applyProtection="1">
      <alignment horizontal="distributed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distributed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3" fillId="0" borderId="20" xfId="0" applyFont="1" applyFill="1" applyBorder="1" applyAlignment="1" applyProtection="1">
      <alignment horizontal="distributed" vertical="center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20" fontId="3" fillId="0" borderId="48" xfId="0" applyNumberFormat="1" applyFont="1" applyFill="1" applyBorder="1" applyAlignment="1" applyProtection="1">
      <alignment horizontal="center" vertical="center"/>
      <protection locked="0"/>
    </xf>
    <xf numFmtId="20" fontId="3" fillId="0" borderId="49" xfId="0" applyNumberFormat="1" applyFont="1" applyFill="1" applyBorder="1" applyAlignment="1" applyProtection="1">
      <alignment horizontal="center" vertical="center"/>
      <protection locked="0"/>
    </xf>
    <xf numFmtId="2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distributed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52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5" fillId="0" borderId="53" xfId="0" applyFont="1" applyFill="1" applyBorder="1" applyAlignment="1" applyProtection="1">
      <alignment horizontal="distributed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20" fontId="3" fillId="0" borderId="25" xfId="0" applyNumberFormat="1" applyFont="1" applyFill="1" applyBorder="1" applyAlignment="1" applyProtection="1">
      <alignment horizontal="center" vertical="center"/>
      <protection locked="0"/>
    </xf>
    <xf numFmtId="56" fontId="3" fillId="0" borderId="1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9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3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56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20" fontId="3" fillId="0" borderId="23" xfId="0" applyNumberFormat="1" applyFont="1" applyFill="1" applyBorder="1" applyAlignment="1" applyProtection="1">
      <alignment horizontal="center" vertical="center"/>
      <protection locked="0"/>
    </xf>
    <xf numFmtId="20" fontId="3" fillId="0" borderId="24" xfId="0" applyNumberFormat="1" applyFont="1" applyFill="1" applyBorder="1" applyAlignment="1" applyProtection="1">
      <alignment horizontal="center" vertical="center"/>
      <protection locked="0"/>
    </xf>
    <xf numFmtId="56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56" xfId="0" applyNumberFormat="1" applyFont="1" applyFill="1" applyBorder="1" applyAlignment="1" applyProtection="1">
      <alignment horizontal="left" vertical="center"/>
      <protection locked="0"/>
    </xf>
    <xf numFmtId="49" fontId="3" fillId="0" borderId="57" xfId="0" applyNumberFormat="1" applyFont="1" applyFill="1" applyBorder="1" applyAlignment="1" applyProtection="1">
      <alignment horizontal="left" vertical="center"/>
      <protection locked="0"/>
    </xf>
    <xf numFmtId="49" fontId="3" fillId="0" borderId="5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66" xfId="0" applyFont="1" applyFill="1" applyBorder="1" applyAlignment="1" applyProtection="1">
      <alignment horizontal="center" vertical="center"/>
    </xf>
    <xf numFmtId="0" fontId="6" fillId="0" borderId="67" xfId="0" applyNumberFormat="1" applyFont="1" applyFill="1" applyBorder="1" applyAlignment="1" applyProtection="1">
      <alignment horizontal="center" vertical="center"/>
    </xf>
    <xf numFmtId="0" fontId="2" fillId="0" borderId="68" xfId="0" applyNumberFormat="1" applyFont="1" applyFill="1" applyBorder="1" applyAlignment="1" applyProtection="1">
      <alignment horizontal="center" vertical="center"/>
    </xf>
    <xf numFmtId="0" fontId="2" fillId="4" borderId="68" xfId="0" applyNumberFormat="1" applyFont="1" applyFill="1" applyBorder="1" applyAlignment="1" applyProtection="1">
      <alignment horizontal="center" vertical="center"/>
    </xf>
    <xf numFmtId="0" fontId="2" fillId="0" borderId="69" xfId="0" applyNumberFormat="1" applyFont="1" applyFill="1" applyBorder="1" applyAlignment="1" applyProtection="1">
      <alignment horizontal="center" vertical="center"/>
    </xf>
    <xf numFmtId="0" fontId="3" fillId="5" borderId="70" xfId="0" applyNumberFormat="1" applyFont="1" applyFill="1" applyBorder="1" applyAlignment="1" applyProtection="1">
      <alignment horizontal="center" vertical="center"/>
      <protection locked="0"/>
    </xf>
    <xf numFmtId="0" fontId="3" fillId="5" borderId="71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NumberFormat="1" applyFont="1" applyFill="1" applyBorder="1" applyAlignment="1" applyProtection="1">
      <alignment horizontal="center" vertical="center"/>
    </xf>
    <xf numFmtId="0" fontId="3" fillId="6" borderId="12" xfId="0" applyNumberFormat="1" applyFont="1" applyFill="1" applyBorder="1" applyAlignment="1" applyProtection="1">
      <alignment horizontal="center" vertical="center"/>
    </xf>
    <xf numFmtId="0" fontId="3" fillId="6" borderId="13" xfId="0" applyNumberFormat="1" applyFont="1" applyFill="1" applyBorder="1" applyAlignment="1" applyProtection="1">
      <alignment horizontal="center" vertical="center"/>
    </xf>
    <xf numFmtId="0" fontId="3" fillId="7" borderId="11" xfId="0" applyNumberFormat="1" applyFont="1" applyFill="1" applyBorder="1" applyAlignment="1" applyProtection="1">
      <alignment horizontal="center" vertical="center"/>
    </xf>
    <xf numFmtId="0" fontId="3" fillId="7" borderId="12" xfId="0" applyNumberFormat="1" applyFont="1" applyFill="1" applyBorder="1" applyAlignment="1" applyProtection="1">
      <alignment horizontal="center" vertical="center"/>
    </xf>
    <xf numFmtId="0" fontId="3" fillId="7" borderId="13" xfId="0" applyNumberFormat="1" applyFont="1" applyFill="1" applyBorder="1" applyAlignment="1" applyProtection="1">
      <alignment horizontal="center" vertical="center"/>
    </xf>
    <xf numFmtId="0" fontId="3" fillId="8" borderId="72" xfId="0" applyFont="1" applyFill="1" applyBorder="1" applyAlignment="1" applyProtection="1">
      <alignment horizontal="distributed" vertical="center"/>
    </xf>
    <xf numFmtId="0" fontId="2" fillId="3" borderId="73" xfId="0" applyFont="1" applyFill="1" applyBorder="1" applyAlignment="1" applyProtection="1">
      <alignment horizontal="center" vertical="center"/>
    </xf>
    <xf numFmtId="0" fontId="6" fillId="0" borderId="74" xfId="0" applyNumberFormat="1" applyFont="1" applyFill="1" applyBorder="1" applyAlignment="1" applyProtection="1">
      <alignment horizontal="center" vertical="center"/>
    </xf>
    <xf numFmtId="0" fontId="2" fillId="0" borderId="75" xfId="0" applyNumberFormat="1" applyFont="1" applyFill="1" applyBorder="1" applyAlignment="1" applyProtection="1">
      <alignment horizontal="center" vertical="center"/>
    </xf>
    <xf numFmtId="0" fontId="2" fillId="4" borderId="75" xfId="0" applyNumberFormat="1" applyFont="1" applyFill="1" applyBorder="1" applyAlignment="1" applyProtection="1">
      <alignment horizontal="center" vertical="center"/>
    </xf>
    <xf numFmtId="0" fontId="2" fillId="0" borderId="76" xfId="0" applyNumberFormat="1" applyFont="1" applyFill="1" applyBorder="1" applyAlignment="1" applyProtection="1">
      <alignment horizontal="center" vertical="center"/>
    </xf>
    <xf numFmtId="0" fontId="3" fillId="5" borderId="77" xfId="0" applyNumberFormat="1" applyFont="1" applyFill="1" applyBorder="1" applyAlignment="1" applyProtection="1">
      <alignment horizontal="center" vertical="center"/>
      <protection locked="0"/>
    </xf>
    <xf numFmtId="0" fontId="3" fillId="5" borderId="78" xfId="0" applyNumberFormat="1" applyFont="1" applyFill="1" applyBorder="1" applyAlignment="1" applyProtection="1">
      <alignment horizontal="center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/>
    </xf>
    <xf numFmtId="0" fontId="3" fillId="6" borderId="28" xfId="0" applyNumberFormat="1" applyFont="1" applyFill="1" applyBorder="1" applyAlignment="1" applyProtection="1">
      <alignment horizontal="center" vertical="center"/>
    </xf>
    <xf numFmtId="0" fontId="3" fillId="6" borderId="29" xfId="0" applyNumberFormat="1" applyFont="1" applyFill="1" applyBorder="1" applyAlignment="1" applyProtection="1">
      <alignment horizontal="center" vertical="center"/>
    </xf>
    <xf numFmtId="0" fontId="3" fillId="7" borderId="30" xfId="0" applyNumberFormat="1" applyFont="1" applyFill="1" applyBorder="1" applyAlignment="1" applyProtection="1">
      <alignment horizontal="center" vertical="center"/>
    </xf>
    <xf numFmtId="0" fontId="3" fillId="7" borderId="28" xfId="0" applyNumberFormat="1" applyFont="1" applyFill="1" applyBorder="1" applyAlignment="1" applyProtection="1">
      <alignment horizontal="center" vertical="center"/>
    </xf>
    <xf numFmtId="0" fontId="3" fillId="7" borderId="29" xfId="0" applyNumberFormat="1" applyFont="1" applyFill="1" applyBorder="1" applyAlignment="1" applyProtection="1">
      <alignment horizontal="center" vertical="center"/>
    </xf>
    <xf numFmtId="0" fontId="3" fillId="6" borderId="42" xfId="0" applyNumberFormat="1" applyFont="1" applyFill="1" applyBorder="1" applyAlignment="1" applyProtection="1">
      <alignment horizontal="center" vertical="center"/>
    </xf>
    <xf numFmtId="0" fontId="3" fillId="8" borderId="79" xfId="0" applyFont="1" applyFill="1" applyBorder="1" applyAlignment="1" applyProtection="1">
      <alignment horizontal="distributed" vertical="center"/>
    </xf>
    <xf numFmtId="0" fontId="2" fillId="0" borderId="74" xfId="0" applyNumberFormat="1" applyFont="1" applyFill="1" applyBorder="1" applyAlignment="1" applyProtection="1">
      <alignment horizontal="center" vertical="center"/>
    </xf>
    <xf numFmtId="0" fontId="3" fillId="6" borderId="48" xfId="0" applyNumberFormat="1" applyFont="1" applyFill="1" applyBorder="1" applyAlignment="1" applyProtection="1">
      <alignment horizontal="center" vertical="center"/>
    </xf>
    <xf numFmtId="0" fontId="3" fillId="6" borderId="49" xfId="0" applyNumberFormat="1" applyFont="1" applyFill="1" applyBorder="1" applyAlignment="1" applyProtection="1">
      <alignment horizontal="center" vertical="center"/>
    </xf>
    <xf numFmtId="0" fontId="3" fillId="6" borderId="50" xfId="0" applyNumberFormat="1" applyFont="1" applyFill="1" applyBorder="1" applyAlignment="1" applyProtection="1">
      <alignment horizontal="center" vertical="center"/>
    </xf>
    <xf numFmtId="0" fontId="3" fillId="5" borderId="80" xfId="0" applyNumberFormat="1" applyFont="1" applyFill="1" applyBorder="1" applyAlignment="1" applyProtection="1">
      <alignment horizontal="center" vertical="center"/>
      <protection locked="0"/>
    </xf>
    <xf numFmtId="0" fontId="3" fillId="5" borderId="81" xfId="0" applyNumberFormat="1" applyFont="1" applyFill="1" applyBorder="1" applyAlignment="1" applyProtection="1">
      <alignment horizontal="center" vertical="center"/>
      <protection locked="0"/>
    </xf>
    <xf numFmtId="0" fontId="3" fillId="5" borderId="82" xfId="0" applyNumberFormat="1" applyFont="1" applyFill="1" applyBorder="1" applyAlignment="1" applyProtection="1">
      <alignment horizontal="center" vertical="center"/>
      <protection locked="0"/>
    </xf>
    <xf numFmtId="0" fontId="3" fillId="7" borderId="48" xfId="0" applyNumberFormat="1" applyFont="1" applyFill="1" applyBorder="1" applyAlignment="1" applyProtection="1">
      <alignment horizontal="center" vertical="center"/>
    </xf>
    <xf numFmtId="0" fontId="3" fillId="7" borderId="49" xfId="0" applyNumberFormat="1" applyFont="1" applyFill="1" applyBorder="1" applyAlignment="1" applyProtection="1">
      <alignment horizontal="center" vertical="center"/>
    </xf>
    <xf numFmtId="0" fontId="3" fillId="7" borderId="50" xfId="0" applyNumberFormat="1" applyFont="1" applyFill="1" applyBorder="1" applyAlignment="1" applyProtection="1">
      <alignment horizontal="center" vertical="center"/>
    </xf>
    <xf numFmtId="0" fontId="5" fillId="8" borderId="83" xfId="0" applyFont="1" applyFill="1" applyBorder="1" applyAlignment="1" applyProtection="1">
      <alignment horizontal="distributed" vertical="center"/>
    </xf>
    <xf numFmtId="0" fontId="3" fillId="6" borderId="84" xfId="0" applyNumberFormat="1" applyFont="1" applyFill="1" applyBorder="1" applyAlignment="1" applyProtection="1">
      <alignment horizontal="center" vertical="center"/>
      <protection locked="0"/>
    </xf>
    <xf numFmtId="0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3" fillId="5" borderId="85" xfId="0" applyNumberFormat="1" applyFont="1" applyFill="1" applyBorder="1" applyAlignment="1" applyProtection="1">
      <alignment horizontal="center" vertical="center"/>
      <protection locked="0"/>
    </xf>
    <xf numFmtId="0" fontId="3" fillId="5" borderId="86" xfId="0" applyNumberFormat="1" applyFont="1" applyFill="1" applyBorder="1" applyAlignment="1" applyProtection="1">
      <alignment horizontal="center" vertical="center"/>
      <protection locked="0"/>
    </xf>
    <xf numFmtId="0" fontId="5" fillId="8" borderId="79" xfId="0" applyFont="1" applyFill="1" applyBorder="1" applyAlignment="1" applyProtection="1">
      <alignment horizontal="distributed" vertical="center"/>
    </xf>
    <xf numFmtId="0" fontId="3" fillId="6" borderId="30" xfId="0" applyNumberFormat="1" applyFont="1" applyFill="1" applyBorder="1" applyAlignment="1" applyProtection="1">
      <alignment horizontal="center" vertical="center"/>
      <protection locked="0"/>
    </xf>
    <xf numFmtId="0" fontId="3" fillId="6" borderId="29" xfId="0" applyNumberFormat="1" applyFont="1" applyFill="1" applyBorder="1" applyAlignment="1" applyProtection="1">
      <alignment horizontal="center" vertical="center"/>
      <protection locked="0"/>
    </xf>
    <xf numFmtId="0" fontId="3" fillId="7" borderId="80" xfId="0" applyNumberFormat="1" applyFont="1" applyFill="1" applyBorder="1" applyAlignment="1" applyProtection="1">
      <alignment horizontal="center" vertical="center"/>
      <protection locked="0"/>
    </xf>
    <xf numFmtId="0" fontId="3" fillId="7" borderId="81" xfId="0" applyNumberFormat="1" applyFont="1" applyFill="1" applyBorder="1" applyAlignment="1" applyProtection="1">
      <alignment horizontal="center" vertical="center"/>
      <protection locked="0"/>
    </xf>
    <xf numFmtId="0" fontId="3" fillId="7" borderId="82" xfId="0" applyNumberFormat="1" applyFont="1" applyFill="1" applyBorder="1" applyAlignment="1" applyProtection="1">
      <alignment horizontal="center" vertical="center"/>
      <protection locked="0"/>
    </xf>
    <xf numFmtId="0" fontId="3" fillId="7" borderId="83" xfId="0" applyFont="1" applyFill="1" applyBorder="1" applyAlignment="1" applyProtection="1">
      <alignment horizontal="distributed" vertical="center"/>
    </xf>
    <xf numFmtId="0" fontId="3" fillId="7" borderId="84" xfId="0" applyNumberFormat="1" applyFont="1" applyFill="1" applyBorder="1" applyAlignment="1" applyProtection="1">
      <alignment horizontal="center" vertical="center"/>
      <protection locked="0"/>
    </xf>
    <xf numFmtId="0" fontId="3" fillId="7" borderId="28" xfId="0" applyNumberFormat="1" applyFont="1" applyFill="1" applyBorder="1" applyAlignment="1" applyProtection="1">
      <alignment horizontal="center" vertical="center"/>
      <protection locked="0"/>
    </xf>
    <xf numFmtId="0" fontId="3" fillId="7" borderId="30" xfId="0" applyNumberFormat="1" applyFont="1" applyFill="1" applyBorder="1" applyAlignment="1" applyProtection="1">
      <alignment horizontal="center" vertical="center"/>
      <protection locked="0"/>
    </xf>
    <xf numFmtId="0" fontId="3" fillId="7" borderId="29" xfId="0" applyNumberFormat="1" applyFont="1" applyFill="1" applyBorder="1" applyAlignment="1" applyProtection="1">
      <alignment horizontal="center" vertical="center"/>
      <protection locked="0"/>
    </xf>
    <xf numFmtId="0" fontId="3" fillId="7" borderId="85" xfId="0" applyNumberFormat="1" applyFont="1" applyFill="1" applyBorder="1" applyAlignment="1" applyProtection="1">
      <alignment horizontal="center" vertical="center"/>
      <protection locked="0"/>
    </xf>
    <xf numFmtId="0" fontId="3" fillId="7" borderId="78" xfId="0" applyNumberFormat="1" applyFont="1" applyFill="1" applyBorder="1" applyAlignment="1" applyProtection="1">
      <alignment horizontal="center" vertical="center"/>
      <protection locked="0"/>
    </xf>
    <xf numFmtId="0" fontId="3" fillId="7" borderId="86" xfId="0" applyNumberFormat="1" applyFont="1" applyFill="1" applyBorder="1" applyAlignment="1" applyProtection="1">
      <alignment horizontal="center" vertical="center"/>
      <protection locked="0"/>
    </xf>
    <xf numFmtId="0" fontId="3" fillId="7" borderId="42" xfId="0" applyNumberFormat="1" applyFont="1" applyFill="1" applyBorder="1" applyAlignment="1" applyProtection="1">
      <alignment horizontal="center" vertical="center"/>
    </xf>
    <xf numFmtId="0" fontId="3" fillId="7" borderId="79" xfId="0" applyFont="1" applyFill="1" applyBorder="1" applyAlignment="1" applyProtection="1">
      <alignment horizontal="distributed" vertical="center"/>
    </xf>
    <xf numFmtId="0" fontId="3" fillId="5" borderId="87" xfId="0" applyNumberFormat="1" applyFont="1" applyFill="1" applyBorder="1" applyAlignment="1" applyProtection="1">
      <alignment horizontal="center" vertical="center"/>
      <protection locked="0"/>
    </xf>
    <xf numFmtId="0" fontId="3" fillId="8" borderId="83" xfId="0" applyFont="1" applyFill="1" applyBorder="1" applyAlignment="1" applyProtection="1">
      <alignment horizontal="distributed" vertical="center"/>
    </xf>
    <xf numFmtId="0" fontId="3" fillId="5" borderId="88" xfId="0" applyNumberFormat="1" applyFont="1" applyFill="1" applyBorder="1" applyAlignment="1" applyProtection="1">
      <alignment horizontal="center" vertical="center"/>
      <protection locked="0"/>
    </xf>
    <xf numFmtId="0" fontId="2" fillId="0" borderId="89" xfId="0" applyNumberFormat="1" applyFont="1" applyFill="1" applyBorder="1" applyAlignment="1" applyProtection="1">
      <alignment horizontal="center" vertical="center"/>
    </xf>
    <xf numFmtId="0" fontId="2" fillId="0" borderId="90" xfId="0" applyNumberFormat="1" applyFont="1" applyFill="1" applyBorder="1" applyAlignment="1" applyProtection="1">
      <alignment horizontal="center" vertical="center"/>
    </xf>
    <xf numFmtId="0" fontId="3" fillId="5" borderId="91" xfId="0" applyNumberFormat="1" applyFont="1" applyFill="1" applyBorder="1" applyAlignment="1" applyProtection="1">
      <alignment horizontal="center" vertical="center"/>
      <protection locked="0"/>
    </xf>
    <xf numFmtId="0" fontId="2" fillId="3" borderId="92" xfId="0" applyFont="1" applyFill="1" applyBorder="1" applyAlignment="1" applyProtection="1">
      <alignment horizontal="center" vertical="center"/>
    </xf>
    <xf numFmtId="49" fontId="2" fillId="0" borderId="93" xfId="0" applyNumberFormat="1" applyFont="1" applyFill="1" applyBorder="1" applyAlignment="1" applyProtection="1">
      <alignment horizontal="center" vertical="center"/>
    </xf>
    <xf numFmtId="49" fontId="2" fillId="0" borderId="94" xfId="0" applyNumberFormat="1" applyFont="1" applyFill="1" applyBorder="1" applyAlignment="1" applyProtection="1">
      <alignment horizontal="center" vertical="center"/>
    </xf>
    <xf numFmtId="0" fontId="2" fillId="0" borderId="95" xfId="0" applyNumberFormat="1" applyFont="1" applyFill="1" applyBorder="1" applyAlignment="1" applyProtection="1">
      <alignment horizontal="center" vertical="center"/>
    </xf>
    <xf numFmtId="0" fontId="2" fillId="0" borderId="94" xfId="0" applyNumberFormat="1" applyFont="1" applyFill="1" applyBorder="1" applyAlignment="1" applyProtection="1">
      <alignment horizontal="center" vertical="center"/>
    </xf>
    <xf numFmtId="0" fontId="2" fillId="4" borderId="94" xfId="0" applyNumberFormat="1" applyFont="1" applyFill="1" applyBorder="1" applyAlignment="1" applyProtection="1">
      <alignment horizontal="center" vertical="center"/>
    </xf>
    <xf numFmtId="0" fontId="2" fillId="0" borderId="96" xfId="0" applyNumberFormat="1" applyFont="1" applyFill="1" applyBorder="1" applyAlignment="1" applyProtection="1">
      <alignment horizontal="center" vertical="center"/>
    </xf>
    <xf numFmtId="0" fontId="3" fillId="6" borderId="97" xfId="0" applyNumberFormat="1" applyFont="1" applyFill="1" applyBorder="1" applyAlignment="1" applyProtection="1">
      <alignment horizontal="center" vertical="center"/>
      <protection locked="0"/>
    </xf>
    <xf numFmtId="0" fontId="3" fillId="6" borderId="24" xfId="0" applyNumberFormat="1" applyFont="1" applyFill="1" applyBorder="1" applyAlignment="1" applyProtection="1">
      <alignment horizontal="center" vertical="center"/>
    </xf>
    <xf numFmtId="0" fontId="3" fillId="6" borderId="25" xfId="0" applyNumberFormat="1" applyFont="1" applyFill="1" applyBorder="1" applyAlignment="1" applyProtection="1">
      <alignment horizontal="center" vertical="center"/>
      <protection locked="0"/>
    </xf>
    <xf numFmtId="0" fontId="3" fillId="6" borderId="23" xfId="0" applyNumberFormat="1" applyFont="1" applyFill="1" applyBorder="1" applyAlignment="1" applyProtection="1">
      <alignment horizontal="center" vertical="center"/>
      <protection locked="0"/>
    </xf>
    <xf numFmtId="0" fontId="3" fillId="7" borderId="23" xfId="0" applyNumberFormat="1" applyFont="1" applyFill="1" applyBorder="1" applyAlignment="1" applyProtection="1">
      <alignment horizontal="center" vertical="center"/>
      <protection locked="0"/>
    </xf>
    <xf numFmtId="0" fontId="3" fillId="7" borderId="24" xfId="0" applyNumberFormat="1" applyFont="1" applyFill="1" applyBorder="1" applyAlignment="1" applyProtection="1">
      <alignment horizontal="center" vertical="center"/>
    </xf>
    <xf numFmtId="0" fontId="3" fillId="7" borderId="25" xfId="0" applyNumberFormat="1" applyFont="1" applyFill="1" applyBorder="1" applyAlignment="1" applyProtection="1">
      <alignment horizontal="center" vertical="center"/>
      <protection locked="0"/>
    </xf>
    <xf numFmtId="0" fontId="3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5" borderId="99" xfId="0" applyNumberFormat="1" applyFont="1" applyFill="1" applyBorder="1" applyAlignment="1" applyProtection="1">
      <alignment horizontal="center" vertical="center"/>
      <protection locked="0"/>
    </xf>
    <xf numFmtId="0" fontId="3" fillId="5" borderId="100" xfId="0" applyNumberFormat="1" applyFont="1" applyFill="1" applyBorder="1" applyAlignment="1" applyProtection="1">
      <alignment horizontal="center" vertical="center"/>
      <protection locked="0"/>
    </xf>
    <xf numFmtId="0" fontId="3" fillId="8" borderId="101" xfId="0" applyFont="1" applyFill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3" borderId="102" xfId="0" applyFont="1" applyFill="1" applyBorder="1" applyAlignment="1" applyProtection="1">
      <alignment horizontal="distributed" vertical="center"/>
    </xf>
    <xf numFmtId="0" fontId="3" fillId="9" borderId="64" xfId="0" applyFont="1" applyFill="1" applyBorder="1" applyAlignment="1" applyProtection="1">
      <alignment horizontal="distributed" vertical="center"/>
    </xf>
    <xf numFmtId="0" fontId="3" fillId="9" borderId="103" xfId="0" applyFont="1" applyFill="1" applyBorder="1" applyAlignment="1" applyProtection="1">
      <alignment horizontal="distributed" vertical="center"/>
    </xf>
    <xf numFmtId="0" fontId="3" fillId="9" borderId="64" xfId="0" applyFont="1" applyFill="1" applyBorder="1" applyAlignment="1" applyProtection="1">
      <alignment horizontal="center" vertical="center"/>
    </xf>
    <xf numFmtId="0" fontId="3" fillId="9" borderId="103" xfId="0" applyFont="1" applyFill="1" applyBorder="1" applyAlignment="1" applyProtection="1">
      <alignment horizontal="center" vertical="center"/>
    </xf>
    <xf numFmtId="0" fontId="3" fillId="4" borderId="103" xfId="0" applyFont="1" applyFill="1" applyBorder="1" applyAlignment="1" applyProtection="1">
      <alignment horizontal="distributed" vertical="center"/>
    </xf>
    <xf numFmtId="0" fontId="8" fillId="9" borderId="104" xfId="0" applyFont="1" applyFill="1" applyBorder="1" applyAlignment="1" applyProtection="1">
      <alignment horizontal="distributed" vertical="center"/>
    </xf>
    <xf numFmtId="0" fontId="3" fillId="8" borderId="105" xfId="0" applyFont="1" applyFill="1" applyBorder="1" applyAlignment="1" applyProtection="1">
      <alignment horizontal="distributed" vertical="center"/>
    </xf>
    <xf numFmtId="0" fontId="3" fillId="8" borderId="62" xfId="0" applyFont="1" applyFill="1" applyBorder="1" applyAlignment="1" applyProtection="1">
      <alignment horizontal="distributed" vertical="center"/>
    </xf>
    <xf numFmtId="0" fontId="3" fillId="8" borderId="64" xfId="0" applyFont="1" applyFill="1" applyBorder="1" applyAlignment="1" applyProtection="1">
      <alignment horizontal="distributed" vertical="center"/>
    </xf>
    <xf numFmtId="0" fontId="5" fillId="8" borderId="65" xfId="0" applyFont="1" applyFill="1" applyBorder="1" applyAlignment="1" applyProtection="1">
      <alignment horizontal="distributed" vertical="center"/>
    </xf>
    <xf numFmtId="0" fontId="5" fillId="8" borderId="62" xfId="0" applyFont="1" applyFill="1" applyBorder="1" applyAlignment="1" applyProtection="1">
      <alignment horizontal="distributed" vertical="center"/>
    </xf>
    <xf numFmtId="0" fontId="5" fillId="8" borderId="64" xfId="0" applyFont="1" applyFill="1" applyBorder="1" applyAlignment="1" applyProtection="1">
      <alignment horizontal="distributed" vertical="center"/>
    </xf>
    <xf numFmtId="0" fontId="3" fillId="7" borderId="65" xfId="0" applyFont="1" applyFill="1" applyBorder="1" applyAlignment="1" applyProtection="1">
      <alignment horizontal="distributed" vertical="center"/>
    </xf>
    <xf numFmtId="0" fontId="3" fillId="7" borderId="62" xfId="0" applyFont="1" applyFill="1" applyBorder="1" applyAlignment="1" applyProtection="1">
      <alignment horizontal="distributed" vertical="center"/>
    </xf>
    <xf numFmtId="0" fontId="3" fillId="7" borderId="64" xfId="0" applyFont="1" applyFill="1" applyBorder="1" applyAlignment="1" applyProtection="1">
      <alignment horizontal="distributed" vertical="center"/>
    </xf>
    <xf numFmtId="0" fontId="3" fillId="8" borderId="65" xfId="0" applyFont="1" applyFill="1" applyBorder="1" applyAlignment="1" applyProtection="1">
      <alignment horizontal="distributed" vertical="center"/>
    </xf>
    <xf numFmtId="0" fontId="3" fillId="8" borderId="63" xfId="0" applyFont="1" applyFill="1" applyBorder="1" applyAlignment="1" applyProtection="1">
      <alignment horizontal="distributed" vertical="center"/>
    </xf>
    <xf numFmtId="0" fontId="3" fillId="5" borderId="106" xfId="0" applyFont="1" applyFill="1" applyBorder="1" applyAlignment="1" applyProtection="1">
      <alignment horizontal="distributed" vertical="center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56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distributed"/>
    </xf>
    <xf numFmtId="0" fontId="11" fillId="1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tabSelected="1" topLeftCell="A13" workbookViewId="0">
      <selection activeCell="B31" sqref="B31:D31"/>
    </sheetView>
  </sheetViews>
  <sheetFormatPr defaultRowHeight="13.5" x14ac:dyDescent="0.15"/>
  <cols>
    <col min="1" max="1" width="7.125" style="1" customWidth="1"/>
    <col min="2" max="25" width="2.375" style="1" customWidth="1"/>
    <col min="26" max="26" width="3.75" style="1" customWidth="1"/>
    <col min="27" max="27" width="4.625" style="1" customWidth="1"/>
    <col min="28" max="30" width="2.875" style="1" customWidth="1"/>
    <col min="31" max="32" width="4.625" style="1" customWidth="1"/>
    <col min="33" max="33" width="4.75" style="1" customWidth="1"/>
    <col min="34" max="34" width="4.625" style="1" customWidth="1"/>
    <col min="35" max="35" width="3" style="1" customWidth="1"/>
    <col min="36" max="38" width="6" style="1" bestFit="1" customWidth="1"/>
    <col min="39" max="256" width="9" style="1"/>
    <col min="257" max="257" width="7.125" style="1" customWidth="1"/>
    <col min="258" max="281" width="2.375" style="1" customWidth="1"/>
    <col min="282" max="282" width="3.75" style="1" customWidth="1"/>
    <col min="283" max="283" width="4.625" style="1" customWidth="1"/>
    <col min="284" max="286" width="2.875" style="1" customWidth="1"/>
    <col min="287" max="288" width="4.625" style="1" customWidth="1"/>
    <col min="289" max="289" width="4.75" style="1" customWidth="1"/>
    <col min="290" max="290" width="4.625" style="1" customWidth="1"/>
    <col min="291" max="291" width="3" style="1" customWidth="1"/>
    <col min="292" max="294" width="6" style="1" bestFit="1" customWidth="1"/>
    <col min="295" max="512" width="9" style="1"/>
    <col min="513" max="513" width="7.125" style="1" customWidth="1"/>
    <col min="514" max="537" width="2.375" style="1" customWidth="1"/>
    <col min="538" max="538" width="3.75" style="1" customWidth="1"/>
    <col min="539" max="539" width="4.625" style="1" customWidth="1"/>
    <col min="540" max="542" width="2.875" style="1" customWidth="1"/>
    <col min="543" max="544" width="4.625" style="1" customWidth="1"/>
    <col min="545" max="545" width="4.75" style="1" customWidth="1"/>
    <col min="546" max="546" width="4.625" style="1" customWidth="1"/>
    <col min="547" max="547" width="3" style="1" customWidth="1"/>
    <col min="548" max="550" width="6" style="1" bestFit="1" customWidth="1"/>
    <col min="551" max="768" width="9" style="1"/>
    <col min="769" max="769" width="7.125" style="1" customWidth="1"/>
    <col min="770" max="793" width="2.375" style="1" customWidth="1"/>
    <col min="794" max="794" width="3.75" style="1" customWidth="1"/>
    <col min="795" max="795" width="4.625" style="1" customWidth="1"/>
    <col min="796" max="798" width="2.875" style="1" customWidth="1"/>
    <col min="799" max="800" width="4.625" style="1" customWidth="1"/>
    <col min="801" max="801" width="4.75" style="1" customWidth="1"/>
    <col min="802" max="802" width="4.625" style="1" customWidth="1"/>
    <col min="803" max="803" width="3" style="1" customWidth="1"/>
    <col min="804" max="806" width="6" style="1" bestFit="1" customWidth="1"/>
    <col min="807" max="1024" width="9" style="1"/>
    <col min="1025" max="1025" width="7.125" style="1" customWidth="1"/>
    <col min="1026" max="1049" width="2.375" style="1" customWidth="1"/>
    <col min="1050" max="1050" width="3.75" style="1" customWidth="1"/>
    <col min="1051" max="1051" width="4.625" style="1" customWidth="1"/>
    <col min="1052" max="1054" width="2.875" style="1" customWidth="1"/>
    <col min="1055" max="1056" width="4.625" style="1" customWidth="1"/>
    <col min="1057" max="1057" width="4.75" style="1" customWidth="1"/>
    <col min="1058" max="1058" width="4.625" style="1" customWidth="1"/>
    <col min="1059" max="1059" width="3" style="1" customWidth="1"/>
    <col min="1060" max="1062" width="6" style="1" bestFit="1" customWidth="1"/>
    <col min="1063" max="1280" width="9" style="1"/>
    <col min="1281" max="1281" width="7.125" style="1" customWidth="1"/>
    <col min="1282" max="1305" width="2.375" style="1" customWidth="1"/>
    <col min="1306" max="1306" width="3.75" style="1" customWidth="1"/>
    <col min="1307" max="1307" width="4.625" style="1" customWidth="1"/>
    <col min="1308" max="1310" width="2.875" style="1" customWidth="1"/>
    <col min="1311" max="1312" width="4.625" style="1" customWidth="1"/>
    <col min="1313" max="1313" width="4.75" style="1" customWidth="1"/>
    <col min="1314" max="1314" width="4.625" style="1" customWidth="1"/>
    <col min="1315" max="1315" width="3" style="1" customWidth="1"/>
    <col min="1316" max="1318" width="6" style="1" bestFit="1" customWidth="1"/>
    <col min="1319" max="1536" width="9" style="1"/>
    <col min="1537" max="1537" width="7.125" style="1" customWidth="1"/>
    <col min="1538" max="1561" width="2.375" style="1" customWidth="1"/>
    <col min="1562" max="1562" width="3.75" style="1" customWidth="1"/>
    <col min="1563" max="1563" width="4.625" style="1" customWidth="1"/>
    <col min="1564" max="1566" width="2.875" style="1" customWidth="1"/>
    <col min="1567" max="1568" width="4.625" style="1" customWidth="1"/>
    <col min="1569" max="1569" width="4.75" style="1" customWidth="1"/>
    <col min="1570" max="1570" width="4.625" style="1" customWidth="1"/>
    <col min="1571" max="1571" width="3" style="1" customWidth="1"/>
    <col min="1572" max="1574" width="6" style="1" bestFit="1" customWidth="1"/>
    <col min="1575" max="1792" width="9" style="1"/>
    <col min="1793" max="1793" width="7.125" style="1" customWidth="1"/>
    <col min="1794" max="1817" width="2.375" style="1" customWidth="1"/>
    <col min="1818" max="1818" width="3.75" style="1" customWidth="1"/>
    <col min="1819" max="1819" width="4.625" style="1" customWidth="1"/>
    <col min="1820" max="1822" width="2.875" style="1" customWidth="1"/>
    <col min="1823" max="1824" width="4.625" style="1" customWidth="1"/>
    <col min="1825" max="1825" width="4.75" style="1" customWidth="1"/>
    <col min="1826" max="1826" width="4.625" style="1" customWidth="1"/>
    <col min="1827" max="1827" width="3" style="1" customWidth="1"/>
    <col min="1828" max="1830" width="6" style="1" bestFit="1" customWidth="1"/>
    <col min="1831" max="2048" width="9" style="1"/>
    <col min="2049" max="2049" width="7.125" style="1" customWidth="1"/>
    <col min="2050" max="2073" width="2.375" style="1" customWidth="1"/>
    <col min="2074" max="2074" width="3.75" style="1" customWidth="1"/>
    <col min="2075" max="2075" width="4.625" style="1" customWidth="1"/>
    <col min="2076" max="2078" width="2.875" style="1" customWidth="1"/>
    <col min="2079" max="2080" width="4.625" style="1" customWidth="1"/>
    <col min="2081" max="2081" width="4.75" style="1" customWidth="1"/>
    <col min="2082" max="2082" width="4.625" style="1" customWidth="1"/>
    <col min="2083" max="2083" width="3" style="1" customWidth="1"/>
    <col min="2084" max="2086" width="6" style="1" bestFit="1" customWidth="1"/>
    <col min="2087" max="2304" width="9" style="1"/>
    <col min="2305" max="2305" width="7.125" style="1" customWidth="1"/>
    <col min="2306" max="2329" width="2.375" style="1" customWidth="1"/>
    <col min="2330" max="2330" width="3.75" style="1" customWidth="1"/>
    <col min="2331" max="2331" width="4.625" style="1" customWidth="1"/>
    <col min="2332" max="2334" width="2.875" style="1" customWidth="1"/>
    <col min="2335" max="2336" width="4.625" style="1" customWidth="1"/>
    <col min="2337" max="2337" width="4.75" style="1" customWidth="1"/>
    <col min="2338" max="2338" width="4.625" style="1" customWidth="1"/>
    <col min="2339" max="2339" width="3" style="1" customWidth="1"/>
    <col min="2340" max="2342" width="6" style="1" bestFit="1" customWidth="1"/>
    <col min="2343" max="2560" width="9" style="1"/>
    <col min="2561" max="2561" width="7.125" style="1" customWidth="1"/>
    <col min="2562" max="2585" width="2.375" style="1" customWidth="1"/>
    <col min="2586" max="2586" width="3.75" style="1" customWidth="1"/>
    <col min="2587" max="2587" width="4.625" style="1" customWidth="1"/>
    <col min="2588" max="2590" width="2.875" style="1" customWidth="1"/>
    <col min="2591" max="2592" width="4.625" style="1" customWidth="1"/>
    <col min="2593" max="2593" width="4.75" style="1" customWidth="1"/>
    <col min="2594" max="2594" width="4.625" style="1" customWidth="1"/>
    <col min="2595" max="2595" width="3" style="1" customWidth="1"/>
    <col min="2596" max="2598" width="6" style="1" bestFit="1" customWidth="1"/>
    <col min="2599" max="2816" width="9" style="1"/>
    <col min="2817" max="2817" width="7.125" style="1" customWidth="1"/>
    <col min="2818" max="2841" width="2.375" style="1" customWidth="1"/>
    <col min="2842" max="2842" width="3.75" style="1" customWidth="1"/>
    <col min="2843" max="2843" width="4.625" style="1" customWidth="1"/>
    <col min="2844" max="2846" width="2.875" style="1" customWidth="1"/>
    <col min="2847" max="2848" width="4.625" style="1" customWidth="1"/>
    <col min="2849" max="2849" width="4.75" style="1" customWidth="1"/>
    <col min="2850" max="2850" width="4.625" style="1" customWidth="1"/>
    <col min="2851" max="2851" width="3" style="1" customWidth="1"/>
    <col min="2852" max="2854" width="6" style="1" bestFit="1" customWidth="1"/>
    <col min="2855" max="3072" width="9" style="1"/>
    <col min="3073" max="3073" width="7.125" style="1" customWidth="1"/>
    <col min="3074" max="3097" width="2.375" style="1" customWidth="1"/>
    <col min="3098" max="3098" width="3.75" style="1" customWidth="1"/>
    <col min="3099" max="3099" width="4.625" style="1" customWidth="1"/>
    <col min="3100" max="3102" width="2.875" style="1" customWidth="1"/>
    <col min="3103" max="3104" width="4.625" style="1" customWidth="1"/>
    <col min="3105" max="3105" width="4.75" style="1" customWidth="1"/>
    <col min="3106" max="3106" width="4.625" style="1" customWidth="1"/>
    <col min="3107" max="3107" width="3" style="1" customWidth="1"/>
    <col min="3108" max="3110" width="6" style="1" bestFit="1" customWidth="1"/>
    <col min="3111" max="3328" width="9" style="1"/>
    <col min="3329" max="3329" width="7.125" style="1" customWidth="1"/>
    <col min="3330" max="3353" width="2.375" style="1" customWidth="1"/>
    <col min="3354" max="3354" width="3.75" style="1" customWidth="1"/>
    <col min="3355" max="3355" width="4.625" style="1" customWidth="1"/>
    <col min="3356" max="3358" width="2.875" style="1" customWidth="1"/>
    <col min="3359" max="3360" width="4.625" style="1" customWidth="1"/>
    <col min="3361" max="3361" width="4.75" style="1" customWidth="1"/>
    <col min="3362" max="3362" width="4.625" style="1" customWidth="1"/>
    <col min="3363" max="3363" width="3" style="1" customWidth="1"/>
    <col min="3364" max="3366" width="6" style="1" bestFit="1" customWidth="1"/>
    <col min="3367" max="3584" width="9" style="1"/>
    <col min="3585" max="3585" width="7.125" style="1" customWidth="1"/>
    <col min="3586" max="3609" width="2.375" style="1" customWidth="1"/>
    <col min="3610" max="3610" width="3.75" style="1" customWidth="1"/>
    <col min="3611" max="3611" width="4.625" style="1" customWidth="1"/>
    <col min="3612" max="3614" width="2.875" style="1" customWidth="1"/>
    <col min="3615" max="3616" width="4.625" style="1" customWidth="1"/>
    <col min="3617" max="3617" width="4.75" style="1" customWidth="1"/>
    <col min="3618" max="3618" width="4.625" style="1" customWidth="1"/>
    <col min="3619" max="3619" width="3" style="1" customWidth="1"/>
    <col min="3620" max="3622" width="6" style="1" bestFit="1" customWidth="1"/>
    <col min="3623" max="3840" width="9" style="1"/>
    <col min="3841" max="3841" width="7.125" style="1" customWidth="1"/>
    <col min="3842" max="3865" width="2.375" style="1" customWidth="1"/>
    <col min="3866" max="3866" width="3.75" style="1" customWidth="1"/>
    <col min="3867" max="3867" width="4.625" style="1" customWidth="1"/>
    <col min="3868" max="3870" width="2.875" style="1" customWidth="1"/>
    <col min="3871" max="3872" width="4.625" style="1" customWidth="1"/>
    <col min="3873" max="3873" width="4.75" style="1" customWidth="1"/>
    <col min="3874" max="3874" width="4.625" style="1" customWidth="1"/>
    <col min="3875" max="3875" width="3" style="1" customWidth="1"/>
    <col min="3876" max="3878" width="6" style="1" bestFit="1" customWidth="1"/>
    <col min="3879" max="4096" width="9" style="1"/>
    <col min="4097" max="4097" width="7.125" style="1" customWidth="1"/>
    <col min="4098" max="4121" width="2.375" style="1" customWidth="1"/>
    <col min="4122" max="4122" width="3.75" style="1" customWidth="1"/>
    <col min="4123" max="4123" width="4.625" style="1" customWidth="1"/>
    <col min="4124" max="4126" width="2.875" style="1" customWidth="1"/>
    <col min="4127" max="4128" width="4.625" style="1" customWidth="1"/>
    <col min="4129" max="4129" width="4.75" style="1" customWidth="1"/>
    <col min="4130" max="4130" width="4.625" style="1" customWidth="1"/>
    <col min="4131" max="4131" width="3" style="1" customWidth="1"/>
    <col min="4132" max="4134" width="6" style="1" bestFit="1" customWidth="1"/>
    <col min="4135" max="4352" width="9" style="1"/>
    <col min="4353" max="4353" width="7.125" style="1" customWidth="1"/>
    <col min="4354" max="4377" width="2.375" style="1" customWidth="1"/>
    <col min="4378" max="4378" width="3.75" style="1" customWidth="1"/>
    <col min="4379" max="4379" width="4.625" style="1" customWidth="1"/>
    <col min="4380" max="4382" width="2.875" style="1" customWidth="1"/>
    <col min="4383" max="4384" width="4.625" style="1" customWidth="1"/>
    <col min="4385" max="4385" width="4.75" style="1" customWidth="1"/>
    <col min="4386" max="4386" width="4.625" style="1" customWidth="1"/>
    <col min="4387" max="4387" width="3" style="1" customWidth="1"/>
    <col min="4388" max="4390" width="6" style="1" bestFit="1" customWidth="1"/>
    <col min="4391" max="4608" width="9" style="1"/>
    <col min="4609" max="4609" width="7.125" style="1" customWidth="1"/>
    <col min="4610" max="4633" width="2.375" style="1" customWidth="1"/>
    <col min="4634" max="4634" width="3.75" style="1" customWidth="1"/>
    <col min="4635" max="4635" width="4.625" style="1" customWidth="1"/>
    <col min="4636" max="4638" width="2.875" style="1" customWidth="1"/>
    <col min="4639" max="4640" width="4.625" style="1" customWidth="1"/>
    <col min="4641" max="4641" width="4.75" style="1" customWidth="1"/>
    <col min="4642" max="4642" width="4.625" style="1" customWidth="1"/>
    <col min="4643" max="4643" width="3" style="1" customWidth="1"/>
    <col min="4644" max="4646" width="6" style="1" bestFit="1" customWidth="1"/>
    <col min="4647" max="4864" width="9" style="1"/>
    <col min="4865" max="4865" width="7.125" style="1" customWidth="1"/>
    <col min="4866" max="4889" width="2.375" style="1" customWidth="1"/>
    <col min="4890" max="4890" width="3.75" style="1" customWidth="1"/>
    <col min="4891" max="4891" width="4.625" style="1" customWidth="1"/>
    <col min="4892" max="4894" width="2.875" style="1" customWidth="1"/>
    <col min="4895" max="4896" width="4.625" style="1" customWidth="1"/>
    <col min="4897" max="4897" width="4.75" style="1" customWidth="1"/>
    <col min="4898" max="4898" width="4.625" style="1" customWidth="1"/>
    <col min="4899" max="4899" width="3" style="1" customWidth="1"/>
    <col min="4900" max="4902" width="6" style="1" bestFit="1" customWidth="1"/>
    <col min="4903" max="5120" width="9" style="1"/>
    <col min="5121" max="5121" width="7.125" style="1" customWidth="1"/>
    <col min="5122" max="5145" width="2.375" style="1" customWidth="1"/>
    <col min="5146" max="5146" width="3.75" style="1" customWidth="1"/>
    <col min="5147" max="5147" width="4.625" style="1" customWidth="1"/>
    <col min="5148" max="5150" width="2.875" style="1" customWidth="1"/>
    <col min="5151" max="5152" width="4.625" style="1" customWidth="1"/>
    <col min="5153" max="5153" width="4.75" style="1" customWidth="1"/>
    <col min="5154" max="5154" width="4.625" style="1" customWidth="1"/>
    <col min="5155" max="5155" width="3" style="1" customWidth="1"/>
    <col min="5156" max="5158" width="6" style="1" bestFit="1" customWidth="1"/>
    <col min="5159" max="5376" width="9" style="1"/>
    <col min="5377" max="5377" width="7.125" style="1" customWidth="1"/>
    <col min="5378" max="5401" width="2.375" style="1" customWidth="1"/>
    <col min="5402" max="5402" width="3.75" style="1" customWidth="1"/>
    <col min="5403" max="5403" width="4.625" style="1" customWidth="1"/>
    <col min="5404" max="5406" width="2.875" style="1" customWidth="1"/>
    <col min="5407" max="5408" width="4.625" style="1" customWidth="1"/>
    <col min="5409" max="5409" width="4.75" style="1" customWidth="1"/>
    <col min="5410" max="5410" width="4.625" style="1" customWidth="1"/>
    <col min="5411" max="5411" width="3" style="1" customWidth="1"/>
    <col min="5412" max="5414" width="6" style="1" bestFit="1" customWidth="1"/>
    <col min="5415" max="5632" width="9" style="1"/>
    <col min="5633" max="5633" width="7.125" style="1" customWidth="1"/>
    <col min="5634" max="5657" width="2.375" style="1" customWidth="1"/>
    <col min="5658" max="5658" width="3.75" style="1" customWidth="1"/>
    <col min="5659" max="5659" width="4.625" style="1" customWidth="1"/>
    <col min="5660" max="5662" width="2.875" style="1" customWidth="1"/>
    <col min="5663" max="5664" width="4.625" style="1" customWidth="1"/>
    <col min="5665" max="5665" width="4.75" style="1" customWidth="1"/>
    <col min="5666" max="5666" width="4.625" style="1" customWidth="1"/>
    <col min="5667" max="5667" width="3" style="1" customWidth="1"/>
    <col min="5668" max="5670" width="6" style="1" bestFit="1" customWidth="1"/>
    <col min="5671" max="5888" width="9" style="1"/>
    <col min="5889" max="5889" width="7.125" style="1" customWidth="1"/>
    <col min="5890" max="5913" width="2.375" style="1" customWidth="1"/>
    <col min="5914" max="5914" width="3.75" style="1" customWidth="1"/>
    <col min="5915" max="5915" width="4.625" style="1" customWidth="1"/>
    <col min="5916" max="5918" width="2.875" style="1" customWidth="1"/>
    <col min="5919" max="5920" width="4.625" style="1" customWidth="1"/>
    <col min="5921" max="5921" width="4.75" style="1" customWidth="1"/>
    <col min="5922" max="5922" width="4.625" style="1" customWidth="1"/>
    <col min="5923" max="5923" width="3" style="1" customWidth="1"/>
    <col min="5924" max="5926" width="6" style="1" bestFit="1" customWidth="1"/>
    <col min="5927" max="6144" width="9" style="1"/>
    <col min="6145" max="6145" width="7.125" style="1" customWidth="1"/>
    <col min="6146" max="6169" width="2.375" style="1" customWidth="1"/>
    <col min="6170" max="6170" width="3.75" style="1" customWidth="1"/>
    <col min="6171" max="6171" width="4.625" style="1" customWidth="1"/>
    <col min="6172" max="6174" width="2.875" style="1" customWidth="1"/>
    <col min="6175" max="6176" width="4.625" style="1" customWidth="1"/>
    <col min="6177" max="6177" width="4.75" style="1" customWidth="1"/>
    <col min="6178" max="6178" width="4.625" style="1" customWidth="1"/>
    <col min="6179" max="6179" width="3" style="1" customWidth="1"/>
    <col min="6180" max="6182" width="6" style="1" bestFit="1" customWidth="1"/>
    <col min="6183" max="6400" width="9" style="1"/>
    <col min="6401" max="6401" width="7.125" style="1" customWidth="1"/>
    <col min="6402" max="6425" width="2.375" style="1" customWidth="1"/>
    <col min="6426" max="6426" width="3.75" style="1" customWidth="1"/>
    <col min="6427" max="6427" width="4.625" style="1" customWidth="1"/>
    <col min="6428" max="6430" width="2.875" style="1" customWidth="1"/>
    <col min="6431" max="6432" width="4.625" style="1" customWidth="1"/>
    <col min="6433" max="6433" width="4.75" style="1" customWidth="1"/>
    <col min="6434" max="6434" width="4.625" style="1" customWidth="1"/>
    <col min="6435" max="6435" width="3" style="1" customWidth="1"/>
    <col min="6436" max="6438" width="6" style="1" bestFit="1" customWidth="1"/>
    <col min="6439" max="6656" width="9" style="1"/>
    <col min="6657" max="6657" width="7.125" style="1" customWidth="1"/>
    <col min="6658" max="6681" width="2.375" style="1" customWidth="1"/>
    <col min="6682" max="6682" width="3.75" style="1" customWidth="1"/>
    <col min="6683" max="6683" width="4.625" style="1" customWidth="1"/>
    <col min="6684" max="6686" width="2.875" style="1" customWidth="1"/>
    <col min="6687" max="6688" width="4.625" style="1" customWidth="1"/>
    <col min="6689" max="6689" width="4.75" style="1" customWidth="1"/>
    <col min="6690" max="6690" width="4.625" style="1" customWidth="1"/>
    <col min="6691" max="6691" width="3" style="1" customWidth="1"/>
    <col min="6692" max="6694" width="6" style="1" bestFit="1" customWidth="1"/>
    <col min="6695" max="6912" width="9" style="1"/>
    <col min="6913" max="6913" width="7.125" style="1" customWidth="1"/>
    <col min="6914" max="6937" width="2.375" style="1" customWidth="1"/>
    <col min="6938" max="6938" width="3.75" style="1" customWidth="1"/>
    <col min="6939" max="6939" width="4.625" style="1" customWidth="1"/>
    <col min="6940" max="6942" width="2.875" style="1" customWidth="1"/>
    <col min="6943" max="6944" width="4.625" style="1" customWidth="1"/>
    <col min="6945" max="6945" width="4.75" style="1" customWidth="1"/>
    <col min="6946" max="6946" width="4.625" style="1" customWidth="1"/>
    <col min="6947" max="6947" width="3" style="1" customWidth="1"/>
    <col min="6948" max="6950" width="6" style="1" bestFit="1" customWidth="1"/>
    <col min="6951" max="7168" width="9" style="1"/>
    <col min="7169" max="7169" width="7.125" style="1" customWidth="1"/>
    <col min="7170" max="7193" width="2.375" style="1" customWidth="1"/>
    <col min="7194" max="7194" width="3.75" style="1" customWidth="1"/>
    <col min="7195" max="7195" width="4.625" style="1" customWidth="1"/>
    <col min="7196" max="7198" width="2.875" style="1" customWidth="1"/>
    <col min="7199" max="7200" width="4.625" style="1" customWidth="1"/>
    <col min="7201" max="7201" width="4.75" style="1" customWidth="1"/>
    <col min="7202" max="7202" width="4.625" style="1" customWidth="1"/>
    <col min="7203" max="7203" width="3" style="1" customWidth="1"/>
    <col min="7204" max="7206" width="6" style="1" bestFit="1" customWidth="1"/>
    <col min="7207" max="7424" width="9" style="1"/>
    <col min="7425" max="7425" width="7.125" style="1" customWidth="1"/>
    <col min="7426" max="7449" width="2.375" style="1" customWidth="1"/>
    <col min="7450" max="7450" width="3.75" style="1" customWidth="1"/>
    <col min="7451" max="7451" width="4.625" style="1" customWidth="1"/>
    <col min="7452" max="7454" width="2.875" style="1" customWidth="1"/>
    <col min="7455" max="7456" width="4.625" style="1" customWidth="1"/>
    <col min="7457" max="7457" width="4.75" style="1" customWidth="1"/>
    <col min="7458" max="7458" width="4.625" style="1" customWidth="1"/>
    <col min="7459" max="7459" width="3" style="1" customWidth="1"/>
    <col min="7460" max="7462" width="6" style="1" bestFit="1" customWidth="1"/>
    <col min="7463" max="7680" width="9" style="1"/>
    <col min="7681" max="7681" width="7.125" style="1" customWidth="1"/>
    <col min="7682" max="7705" width="2.375" style="1" customWidth="1"/>
    <col min="7706" max="7706" width="3.75" style="1" customWidth="1"/>
    <col min="7707" max="7707" width="4.625" style="1" customWidth="1"/>
    <col min="7708" max="7710" width="2.875" style="1" customWidth="1"/>
    <col min="7711" max="7712" width="4.625" style="1" customWidth="1"/>
    <col min="7713" max="7713" width="4.75" style="1" customWidth="1"/>
    <col min="7714" max="7714" width="4.625" style="1" customWidth="1"/>
    <col min="7715" max="7715" width="3" style="1" customWidth="1"/>
    <col min="7716" max="7718" width="6" style="1" bestFit="1" customWidth="1"/>
    <col min="7719" max="7936" width="9" style="1"/>
    <col min="7937" max="7937" width="7.125" style="1" customWidth="1"/>
    <col min="7938" max="7961" width="2.375" style="1" customWidth="1"/>
    <col min="7962" max="7962" width="3.75" style="1" customWidth="1"/>
    <col min="7963" max="7963" width="4.625" style="1" customWidth="1"/>
    <col min="7964" max="7966" width="2.875" style="1" customWidth="1"/>
    <col min="7967" max="7968" width="4.625" style="1" customWidth="1"/>
    <col min="7969" max="7969" width="4.75" style="1" customWidth="1"/>
    <col min="7970" max="7970" width="4.625" style="1" customWidth="1"/>
    <col min="7971" max="7971" width="3" style="1" customWidth="1"/>
    <col min="7972" max="7974" width="6" style="1" bestFit="1" customWidth="1"/>
    <col min="7975" max="8192" width="9" style="1"/>
    <col min="8193" max="8193" width="7.125" style="1" customWidth="1"/>
    <col min="8194" max="8217" width="2.375" style="1" customWidth="1"/>
    <col min="8218" max="8218" width="3.75" style="1" customWidth="1"/>
    <col min="8219" max="8219" width="4.625" style="1" customWidth="1"/>
    <col min="8220" max="8222" width="2.875" style="1" customWidth="1"/>
    <col min="8223" max="8224" width="4.625" style="1" customWidth="1"/>
    <col min="8225" max="8225" width="4.75" style="1" customWidth="1"/>
    <col min="8226" max="8226" width="4.625" style="1" customWidth="1"/>
    <col min="8227" max="8227" width="3" style="1" customWidth="1"/>
    <col min="8228" max="8230" width="6" style="1" bestFit="1" customWidth="1"/>
    <col min="8231" max="8448" width="9" style="1"/>
    <col min="8449" max="8449" width="7.125" style="1" customWidth="1"/>
    <col min="8450" max="8473" width="2.375" style="1" customWidth="1"/>
    <col min="8474" max="8474" width="3.75" style="1" customWidth="1"/>
    <col min="8475" max="8475" width="4.625" style="1" customWidth="1"/>
    <col min="8476" max="8478" width="2.875" style="1" customWidth="1"/>
    <col min="8479" max="8480" width="4.625" style="1" customWidth="1"/>
    <col min="8481" max="8481" width="4.75" style="1" customWidth="1"/>
    <col min="8482" max="8482" width="4.625" style="1" customWidth="1"/>
    <col min="8483" max="8483" width="3" style="1" customWidth="1"/>
    <col min="8484" max="8486" width="6" style="1" bestFit="1" customWidth="1"/>
    <col min="8487" max="8704" width="9" style="1"/>
    <col min="8705" max="8705" width="7.125" style="1" customWidth="1"/>
    <col min="8706" max="8729" width="2.375" style="1" customWidth="1"/>
    <col min="8730" max="8730" width="3.75" style="1" customWidth="1"/>
    <col min="8731" max="8731" width="4.625" style="1" customWidth="1"/>
    <col min="8732" max="8734" width="2.875" style="1" customWidth="1"/>
    <col min="8735" max="8736" width="4.625" style="1" customWidth="1"/>
    <col min="8737" max="8737" width="4.75" style="1" customWidth="1"/>
    <col min="8738" max="8738" width="4.625" style="1" customWidth="1"/>
    <col min="8739" max="8739" width="3" style="1" customWidth="1"/>
    <col min="8740" max="8742" width="6" style="1" bestFit="1" customWidth="1"/>
    <col min="8743" max="8960" width="9" style="1"/>
    <col min="8961" max="8961" width="7.125" style="1" customWidth="1"/>
    <col min="8962" max="8985" width="2.375" style="1" customWidth="1"/>
    <col min="8986" max="8986" width="3.75" style="1" customWidth="1"/>
    <col min="8987" max="8987" width="4.625" style="1" customWidth="1"/>
    <col min="8988" max="8990" width="2.875" style="1" customWidth="1"/>
    <col min="8991" max="8992" width="4.625" style="1" customWidth="1"/>
    <col min="8993" max="8993" width="4.75" style="1" customWidth="1"/>
    <col min="8994" max="8994" width="4.625" style="1" customWidth="1"/>
    <col min="8995" max="8995" width="3" style="1" customWidth="1"/>
    <col min="8996" max="8998" width="6" style="1" bestFit="1" customWidth="1"/>
    <col min="8999" max="9216" width="9" style="1"/>
    <col min="9217" max="9217" width="7.125" style="1" customWidth="1"/>
    <col min="9218" max="9241" width="2.375" style="1" customWidth="1"/>
    <col min="9242" max="9242" width="3.75" style="1" customWidth="1"/>
    <col min="9243" max="9243" width="4.625" style="1" customWidth="1"/>
    <col min="9244" max="9246" width="2.875" style="1" customWidth="1"/>
    <col min="9247" max="9248" width="4.625" style="1" customWidth="1"/>
    <col min="9249" max="9249" width="4.75" style="1" customWidth="1"/>
    <col min="9250" max="9250" width="4.625" style="1" customWidth="1"/>
    <col min="9251" max="9251" width="3" style="1" customWidth="1"/>
    <col min="9252" max="9254" width="6" style="1" bestFit="1" customWidth="1"/>
    <col min="9255" max="9472" width="9" style="1"/>
    <col min="9473" max="9473" width="7.125" style="1" customWidth="1"/>
    <col min="9474" max="9497" width="2.375" style="1" customWidth="1"/>
    <col min="9498" max="9498" width="3.75" style="1" customWidth="1"/>
    <col min="9499" max="9499" width="4.625" style="1" customWidth="1"/>
    <col min="9500" max="9502" width="2.875" style="1" customWidth="1"/>
    <col min="9503" max="9504" width="4.625" style="1" customWidth="1"/>
    <col min="9505" max="9505" width="4.75" style="1" customWidth="1"/>
    <col min="9506" max="9506" width="4.625" style="1" customWidth="1"/>
    <col min="9507" max="9507" width="3" style="1" customWidth="1"/>
    <col min="9508" max="9510" width="6" style="1" bestFit="1" customWidth="1"/>
    <col min="9511" max="9728" width="9" style="1"/>
    <col min="9729" max="9729" width="7.125" style="1" customWidth="1"/>
    <col min="9730" max="9753" width="2.375" style="1" customWidth="1"/>
    <col min="9754" max="9754" width="3.75" style="1" customWidth="1"/>
    <col min="9755" max="9755" width="4.625" style="1" customWidth="1"/>
    <col min="9756" max="9758" width="2.875" style="1" customWidth="1"/>
    <col min="9759" max="9760" width="4.625" style="1" customWidth="1"/>
    <col min="9761" max="9761" width="4.75" style="1" customWidth="1"/>
    <col min="9762" max="9762" width="4.625" style="1" customWidth="1"/>
    <col min="9763" max="9763" width="3" style="1" customWidth="1"/>
    <col min="9764" max="9766" width="6" style="1" bestFit="1" customWidth="1"/>
    <col min="9767" max="9984" width="9" style="1"/>
    <col min="9985" max="9985" width="7.125" style="1" customWidth="1"/>
    <col min="9986" max="10009" width="2.375" style="1" customWidth="1"/>
    <col min="10010" max="10010" width="3.75" style="1" customWidth="1"/>
    <col min="10011" max="10011" width="4.625" style="1" customWidth="1"/>
    <col min="10012" max="10014" width="2.875" style="1" customWidth="1"/>
    <col min="10015" max="10016" width="4.625" style="1" customWidth="1"/>
    <col min="10017" max="10017" width="4.75" style="1" customWidth="1"/>
    <col min="10018" max="10018" width="4.625" style="1" customWidth="1"/>
    <col min="10019" max="10019" width="3" style="1" customWidth="1"/>
    <col min="10020" max="10022" width="6" style="1" bestFit="1" customWidth="1"/>
    <col min="10023" max="10240" width="9" style="1"/>
    <col min="10241" max="10241" width="7.125" style="1" customWidth="1"/>
    <col min="10242" max="10265" width="2.375" style="1" customWidth="1"/>
    <col min="10266" max="10266" width="3.75" style="1" customWidth="1"/>
    <col min="10267" max="10267" width="4.625" style="1" customWidth="1"/>
    <col min="10268" max="10270" width="2.875" style="1" customWidth="1"/>
    <col min="10271" max="10272" width="4.625" style="1" customWidth="1"/>
    <col min="10273" max="10273" width="4.75" style="1" customWidth="1"/>
    <col min="10274" max="10274" width="4.625" style="1" customWidth="1"/>
    <col min="10275" max="10275" width="3" style="1" customWidth="1"/>
    <col min="10276" max="10278" width="6" style="1" bestFit="1" customWidth="1"/>
    <col min="10279" max="10496" width="9" style="1"/>
    <col min="10497" max="10497" width="7.125" style="1" customWidth="1"/>
    <col min="10498" max="10521" width="2.375" style="1" customWidth="1"/>
    <col min="10522" max="10522" width="3.75" style="1" customWidth="1"/>
    <col min="10523" max="10523" width="4.625" style="1" customWidth="1"/>
    <col min="10524" max="10526" width="2.875" style="1" customWidth="1"/>
    <col min="10527" max="10528" width="4.625" style="1" customWidth="1"/>
    <col min="10529" max="10529" width="4.75" style="1" customWidth="1"/>
    <col min="10530" max="10530" width="4.625" style="1" customWidth="1"/>
    <col min="10531" max="10531" width="3" style="1" customWidth="1"/>
    <col min="10532" max="10534" width="6" style="1" bestFit="1" customWidth="1"/>
    <col min="10535" max="10752" width="9" style="1"/>
    <col min="10753" max="10753" width="7.125" style="1" customWidth="1"/>
    <col min="10754" max="10777" width="2.375" style="1" customWidth="1"/>
    <col min="10778" max="10778" width="3.75" style="1" customWidth="1"/>
    <col min="10779" max="10779" width="4.625" style="1" customWidth="1"/>
    <col min="10780" max="10782" width="2.875" style="1" customWidth="1"/>
    <col min="10783" max="10784" width="4.625" style="1" customWidth="1"/>
    <col min="10785" max="10785" width="4.75" style="1" customWidth="1"/>
    <col min="10786" max="10786" width="4.625" style="1" customWidth="1"/>
    <col min="10787" max="10787" width="3" style="1" customWidth="1"/>
    <col min="10788" max="10790" width="6" style="1" bestFit="1" customWidth="1"/>
    <col min="10791" max="11008" width="9" style="1"/>
    <col min="11009" max="11009" width="7.125" style="1" customWidth="1"/>
    <col min="11010" max="11033" width="2.375" style="1" customWidth="1"/>
    <col min="11034" max="11034" width="3.75" style="1" customWidth="1"/>
    <col min="11035" max="11035" width="4.625" style="1" customWidth="1"/>
    <col min="11036" max="11038" width="2.875" style="1" customWidth="1"/>
    <col min="11039" max="11040" width="4.625" style="1" customWidth="1"/>
    <col min="11041" max="11041" width="4.75" style="1" customWidth="1"/>
    <col min="11042" max="11042" width="4.625" style="1" customWidth="1"/>
    <col min="11043" max="11043" width="3" style="1" customWidth="1"/>
    <col min="11044" max="11046" width="6" style="1" bestFit="1" customWidth="1"/>
    <col min="11047" max="11264" width="9" style="1"/>
    <col min="11265" max="11265" width="7.125" style="1" customWidth="1"/>
    <col min="11266" max="11289" width="2.375" style="1" customWidth="1"/>
    <col min="11290" max="11290" width="3.75" style="1" customWidth="1"/>
    <col min="11291" max="11291" width="4.625" style="1" customWidth="1"/>
    <col min="11292" max="11294" width="2.875" style="1" customWidth="1"/>
    <col min="11295" max="11296" width="4.625" style="1" customWidth="1"/>
    <col min="11297" max="11297" width="4.75" style="1" customWidth="1"/>
    <col min="11298" max="11298" width="4.625" style="1" customWidth="1"/>
    <col min="11299" max="11299" width="3" style="1" customWidth="1"/>
    <col min="11300" max="11302" width="6" style="1" bestFit="1" customWidth="1"/>
    <col min="11303" max="11520" width="9" style="1"/>
    <col min="11521" max="11521" width="7.125" style="1" customWidth="1"/>
    <col min="11522" max="11545" width="2.375" style="1" customWidth="1"/>
    <col min="11546" max="11546" width="3.75" style="1" customWidth="1"/>
    <col min="11547" max="11547" width="4.625" style="1" customWidth="1"/>
    <col min="11548" max="11550" width="2.875" style="1" customWidth="1"/>
    <col min="11551" max="11552" width="4.625" style="1" customWidth="1"/>
    <col min="11553" max="11553" width="4.75" style="1" customWidth="1"/>
    <col min="11554" max="11554" width="4.625" style="1" customWidth="1"/>
    <col min="11555" max="11555" width="3" style="1" customWidth="1"/>
    <col min="11556" max="11558" width="6" style="1" bestFit="1" customWidth="1"/>
    <col min="11559" max="11776" width="9" style="1"/>
    <col min="11777" max="11777" width="7.125" style="1" customWidth="1"/>
    <col min="11778" max="11801" width="2.375" style="1" customWidth="1"/>
    <col min="11802" max="11802" width="3.75" style="1" customWidth="1"/>
    <col min="11803" max="11803" width="4.625" style="1" customWidth="1"/>
    <col min="11804" max="11806" width="2.875" style="1" customWidth="1"/>
    <col min="11807" max="11808" width="4.625" style="1" customWidth="1"/>
    <col min="11809" max="11809" width="4.75" style="1" customWidth="1"/>
    <col min="11810" max="11810" width="4.625" style="1" customWidth="1"/>
    <col min="11811" max="11811" width="3" style="1" customWidth="1"/>
    <col min="11812" max="11814" width="6" style="1" bestFit="1" customWidth="1"/>
    <col min="11815" max="12032" width="9" style="1"/>
    <col min="12033" max="12033" width="7.125" style="1" customWidth="1"/>
    <col min="12034" max="12057" width="2.375" style="1" customWidth="1"/>
    <col min="12058" max="12058" width="3.75" style="1" customWidth="1"/>
    <col min="12059" max="12059" width="4.625" style="1" customWidth="1"/>
    <col min="12060" max="12062" width="2.875" style="1" customWidth="1"/>
    <col min="12063" max="12064" width="4.625" style="1" customWidth="1"/>
    <col min="12065" max="12065" width="4.75" style="1" customWidth="1"/>
    <col min="12066" max="12066" width="4.625" style="1" customWidth="1"/>
    <col min="12067" max="12067" width="3" style="1" customWidth="1"/>
    <col min="12068" max="12070" width="6" style="1" bestFit="1" customWidth="1"/>
    <col min="12071" max="12288" width="9" style="1"/>
    <col min="12289" max="12289" width="7.125" style="1" customWidth="1"/>
    <col min="12290" max="12313" width="2.375" style="1" customWidth="1"/>
    <col min="12314" max="12314" width="3.75" style="1" customWidth="1"/>
    <col min="12315" max="12315" width="4.625" style="1" customWidth="1"/>
    <col min="12316" max="12318" width="2.875" style="1" customWidth="1"/>
    <col min="12319" max="12320" width="4.625" style="1" customWidth="1"/>
    <col min="12321" max="12321" width="4.75" style="1" customWidth="1"/>
    <col min="12322" max="12322" width="4.625" style="1" customWidth="1"/>
    <col min="12323" max="12323" width="3" style="1" customWidth="1"/>
    <col min="12324" max="12326" width="6" style="1" bestFit="1" customWidth="1"/>
    <col min="12327" max="12544" width="9" style="1"/>
    <col min="12545" max="12545" width="7.125" style="1" customWidth="1"/>
    <col min="12546" max="12569" width="2.375" style="1" customWidth="1"/>
    <col min="12570" max="12570" width="3.75" style="1" customWidth="1"/>
    <col min="12571" max="12571" width="4.625" style="1" customWidth="1"/>
    <col min="12572" max="12574" width="2.875" style="1" customWidth="1"/>
    <col min="12575" max="12576" width="4.625" style="1" customWidth="1"/>
    <col min="12577" max="12577" width="4.75" style="1" customWidth="1"/>
    <col min="12578" max="12578" width="4.625" style="1" customWidth="1"/>
    <col min="12579" max="12579" width="3" style="1" customWidth="1"/>
    <col min="12580" max="12582" width="6" style="1" bestFit="1" customWidth="1"/>
    <col min="12583" max="12800" width="9" style="1"/>
    <col min="12801" max="12801" width="7.125" style="1" customWidth="1"/>
    <col min="12802" max="12825" width="2.375" style="1" customWidth="1"/>
    <col min="12826" max="12826" width="3.75" style="1" customWidth="1"/>
    <col min="12827" max="12827" width="4.625" style="1" customWidth="1"/>
    <col min="12828" max="12830" width="2.875" style="1" customWidth="1"/>
    <col min="12831" max="12832" width="4.625" style="1" customWidth="1"/>
    <col min="12833" max="12833" width="4.75" style="1" customWidth="1"/>
    <col min="12834" max="12834" width="4.625" style="1" customWidth="1"/>
    <col min="12835" max="12835" width="3" style="1" customWidth="1"/>
    <col min="12836" max="12838" width="6" style="1" bestFit="1" customWidth="1"/>
    <col min="12839" max="13056" width="9" style="1"/>
    <col min="13057" max="13057" width="7.125" style="1" customWidth="1"/>
    <col min="13058" max="13081" width="2.375" style="1" customWidth="1"/>
    <col min="13082" max="13082" width="3.75" style="1" customWidth="1"/>
    <col min="13083" max="13083" width="4.625" style="1" customWidth="1"/>
    <col min="13084" max="13086" width="2.875" style="1" customWidth="1"/>
    <col min="13087" max="13088" width="4.625" style="1" customWidth="1"/>
    <col min="13089" max="13089" width="4.75" style="1" customWidth="1"/>
    <col min="13090" max="13090" width="4.625" style="1" customWidth="1"/>
    <col min="13091" max="13091" width="3" style="1" customWidth="1"/>
    <col min="13092" max="13094" width="6" style="1" bestFit="1" customWidth="1"/>
    <col min="13095" max="13312" width="9" style="1"/>
    <col min="13313" max="13313" width="7.125" style="1" customWidth="1"/>
    <col min="13314" max="13337" width="2.375" style="1" customWidth="1"/>
    <col min="13338" max="13338" width="3.75" style="1" customWidth="1"/>
    <col min="13339" max="13339" width="4.625" style="1" customWidth="1"/>
    <col min="13340" max="13342" width="2.875" style="1" customWidth="1"/>
    <col min="13343" max="13344" width="4.625" style="1" customWidth="1"/>
    <col min="13345" max="13345" width="4.75" style="1" customWidth="1"/>
    <col min="13346" max="13346" width="4.625" style="1" customWidth="1"/>
    <col min="13347" max="13347" width="3" style="1" customWidth="1"/>
    <col min="13348" max="13350" width="6" style="1" bestFit="1" customWidth="1"/>
    <col min="13351" max="13568" width="9" style="1"/>
    <col min="13569" max="13569" width="7.125" style="1" customWidth="1"/>
    <col min="13570" max="13593" width="2.375" style="1" customWidth="1"/>
    <col min="13594" max="13594" width="3.75" style="1" customWidth="1"/>
    <col min="13595" max="13595" width="4.625" style="1" customWidth="1"/>
    <col min="13596" max="13598" width="2.875" style="1" customWidth="1"/>
    <col min="13599" max="13600" width="4.625" style="1" customWidth="1"/>
    <col min="13601" max="13601" width="4.75" style="1" customWidth="1"/>
    <col min="13602" max="13602" width="4.625" style="1" customWidth="1"/>
    <col min="13603" max="13603" width="3" style="1" customWidth="1"/>
    <col min="13604" max="13606" width="6" style="1" bestFit="1" customWidth="1"/>
    <col min="13607" max="13824" width="9" style="1"/>
    <col min="13825" max="13825" width="7.125" style="1" customWidth="1"/>
    <col min="13826" max="13849" width="2.375" style="1" customWidth="1"/>
    <col min="13850" max="13850" width="3.75" style="1" customWidth="1"/>
    <col min="13851" max="13851" width="4.625" style="1" customWidth="1"/>
    <col min="13852" max="13854" width="2.875" style="1" customWidth="1"/>
    <col min="13855" max="13856" width="4.625" style="1" customWidth="1"/>
    <col min="13857" max="13857" width="4.75" style="1" customWidth="1"/>
    <col min="13858" max="13858" width="4.625" style="1" customWidth="1"/>
    <col min="13859" max="13859" width="3" style="1" customWidth="1"/>
    <col min="13860" max="13862" width="6" style="1" bestFit="1" customWidth="1"/>
    <col min="13863" max="14080" width="9" style="1"/>
    <col min="14081" max="14081" width="7.125" style="1" customWidth="1"/>
    <col min="14082" max="14105" width="2.375" style="1" customWidth="1"/>
    <col min="14106" max="14106" width="3.75" style="1" customWidth="1"/>
    <col min="14107" max="14107" width="4.625" style="1" customWidth="1"/>
    <col min="14108" max="14110" width="2.875" style="1" customWidth="1"/>
    <col min="14111" max="14112" width="4.625" style="1" customWidth="1"/>
    <col min="14113" max="14113" width="4.75" style="1" customWidth="1"/>
    <col min="14114" max="14114" width="4.625" style="1" customWidth="1"/>
    <col min="14115" max="14115" width="3" style="1" customWidth="1"/>
    <col min="14116" max="14118" width="6" style="1" bestFit="1" customWidth="1"/>
    <col min="14119" max="14336" width="9" style="1"/>
    <col min="14337" max="14337" width="7.125" style="1" customWidth="1"/>
    <col min="14338" max="14361" width="2.375" style="1" customWidth="1"/>
    <col min="14362" max="14362" width="3.75" style="1" customWidth="1"/>
    <col min="14363" max="14363" width="4.625" style="1" customWidth="1"/>
    <col min="14364" max="14366" width="2.875" style="1" customWidth="1"/>
    <col min="14367" max="14368" width="4.625" style="1" customWidth="1"/>
    <col min="14369" max="14369" width="4.75" style="1" customWidth="1"/>
    <col min="14370" max="14370" width="4.625" style="1" customWidth="1"/>
    <col min="14371" max="14371" width="3" style="1" customWidth="1"/>
    <col min="14372" max="14374" width="6" style="1" bestFit="1" customWidth="1"/>
    <col min="14375" max="14592" width="9" style="1"/>
    <col min="14593" max="14593" width="7.125" style="1" customWidth="1"/>
    <col min="14594" max="14617" width="2.375" style="1" customWidth="1"/>
    <col min="14618" max="14618" width="3.75" style="1" customWidth="1"/>
    <col min="14619" max="14619" width="4.625" style="1" customWidth="1"/>
    <col min="14620" max="14622" width="2.875" style="1" customWidth="1"/>
    <col min="14623" max="14624" width="4.625" style="1" customWidth="1"/>
    <col min="14625" max="14625" width="4.75" style="1" customWidth="1"/>
    <col min="14626" max="14626" width="4.625" style="1" customWidth="1"/>
    <col min="14627" max="14627" width="3" style="1" customWidth="1"/>
    <col min="14628" max="14630" width="6" style="1" bestFit="1" customWidth="1"/>
    <col min="14631" max="14848" width="9" style="1"/>
    <col min="14849" max="14849" width="7.125" style="1" customWidth="1"/>
    <col min="14850" max="14873" width="2.375" style="1" customWidth="1"/>
    <col min="14874" max="14874" width="3.75" style="1" customWidth="1"/>
    <col min="14875" max="14875" width="4.625" style="1" customWidth="1"/>
    <col min="14876" max="14878" width="2.875" style="1" customWidth="1"/>
    <col min="14879" max="14880" width="4.625" style="1" customWidth="1"/>
    <col min="14881" max="14881" width="4.75" style="1" customWidth="1"/>
    <col min="14882" max="14882" width="4.625" style="1" customWidth="1"/>
    <col min="14883" max="14883" width="3" style="1" customWidth="1"/>
    <col min="14884" max="14886" width="6" style="1" bestFit="1" customWidth="1"/>
    <col min="14887" max="15104" width="9" style="1"/>
    <col min="15105" max="15105" width="7.125" style="1" customWidth="1"/>
    <col min="15106" max="15129" width="2.375" style="1" customWidth="1"/>
    <col min="15130" max="15130" width="3.75" style="1" customWidth="1"/>
    <col min="15131" max="15131" width="4.625" style="1" customWidth="1"/>
    <col min="15132" max="15134" width="2.875" style="1" customWidth="1"/>
    <col min="15135" max="15136" width="4.625" style="1" customWidth="1"/>
    <col min="15137" max="15137" width="4.75" style="1" customWidth="1"/>
    <col min="15138" max="15138" width="4.625" style="1" customWidth="1"/>
    <col min="15139" max="15139" width="3" style="1" customWidth="1"/>
    <col min="15140" max="15142" width="6" style="1" bestFit="1" customWidth="1"/>
    <col min="15143" max="15360" width="9" style="1"/>
    <col min="15361" max="15361" width="7.125" style="1" customWidth="1"/>
    <col min="15362" max="15385" width="2.375" style="1" customWidth="1"/>
    <col min="15386" max="15386" width="3.75" style="1" customWidth="1"/>
    <col min="15387" max="15387" width="4.625" style="1" customWidth="1"/>
    <col min="15388" max="15390" width="2.875" style="1" customWidth="1"/>
    <col min="15391" max="15392" width="4.625" style="1" customWidth="1"/>
    <col min="15393" max="15393" width="4.75" style="1" customWidth="1"/>
    <col min="15394" max="15394" width="4.625" style="1" customWidth="1"/>
    <col min="15395" max="15395" width="3" style="1" customWidth="1"/>
    <col min="15396" max="15398" width="6" style="1" bestFit="1" customWidth="1"/>
    <col min="15399" max="15616" width="9" style="1"/>
    <col min="15617" max="15617" width="7.125" style="1" customWidth="1"/>
    <col min="15618" max="15641" width="2.375" style="1" customWidth="1"/>
    <col min="15642" max="15642" width="3.75" style="1" customWidth="1"/>
    <col min="15643" max="15643" width="4.625" style="1" customWidth="1"/>
    <col min="15644" max="15646" width="2.875" style="1" customWidth="1"/>
    <col min="15647" max="15648" width="4.625" style="1" customWidth="1"/>
    <col min="15649" max="15649" width="4.75" style="1" customWidth="1"/>
    <col min="15650" max="15650" width="4.625" style="1" customWidth="1"/>
    <col min="15651" max="15651" width="3" style="1" customWidth="1"/>
    <col min="15652" max="15654" width="6" style="1" bestFit="1" customWidth="1"/>
    <col min="15655" max="15872" width="9" style="1"/>
    <col min="15873" max="15873" width="7.125" style="1" customWidth="1"/>
    <col min="15874" max="15897" width="2.375" style="1" customWidth="1"/>
    <col min="15898" max="15898" width="3.75" style="1" customWidth="1"/>
    <col min="15899" max="15899" width="4.625" style="1" customWidth="1"/>
    <col min="15900" max="15902" width="2.875" style="1" customWidth="1"/>
    <col min="15903" max="15904" width="4.625" style="1" customWidth="1"/>
    <col min="15905" max="15905" width="4.75" style="1" customWidth="1"/>
    <col min="15906" max="15906" width="4.625" style="1" customWidth="1"/>
    <col min="15907" max="15907" width="3" style="1" customWidth="1"/>
    <col min="15908" max="15910" width="6" style="1" bestFit="1" customWidth="1"/>
    <col min="15911" max="16128" width="9" style="1"/>
    <col min="16129" max="16129" width="7.125" style="1" customWidth="1"/>
    <col min="16130" max="16153" width="2.375" style="1" customWidth="1"/>
    <col min="16154" max="16154" width="3.75" style="1" customWidth="1"/>
    <col min="16155" max="16155" width="4.625" style="1" customWidth="1"/>
    <col min="16156" max="16158" width="2.875" style="1" customWidth="1"/>
    <col min="16159" max="16160" width="4.625" style="1" customWidth="1"/>
    <col min="16161" max="16161" width="4.75" style="1" customWidth="1"/>
    <col min="16162" max="16162" width="4.625" style="1" customWidth="1"/>
    <col min="16163" max="16163" width="3" style="1" customWidth="1"/>
    <col min="16164" max="16166" width="6" style="1" bestFit="1" customWidth="1"/>
    <col min="16167" max="16384" width="9" style="1"/>
  </cols>
  <sheetData>
    <row r="1" spans="1:38" ht="17.25" x14ac:dyDescent="0.2">
      <c r="A1" s="306" t="s">
        <v>79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5" t="s">
        <v>78</v>
      </c>
      <c r="AG1" s="305"/>
      <c r="AH1" s="305"/>
    </row>
    <row r="2" spans="1:38" ht="7.5" customHeight="1" x14ac:dyDescent="0.2">
      <c r="A2" s="303"/>
      <c r="B2" s="303"/>
      <c r="C2" s="303"/>
      <c r="D2" s="304"/>
      <c r="E2" s="303"/>
      <c r="F2" s="303"/>
      <c r="G2" s="303"/>
      <c r="H2" s="304"/>
      <c r="I2" s="303"/>
      <c r="J2" s="303"/>
      <c r="K2" s="303"/>
      <c r="L2" s="303"/>
      <c r="M2" s="303"/>
      <c r="N2" s="303"/>
      <c r="AF2" s="302"/>
      <c r="AG2" s="301"/>
      <c r="AH2" s="301"/>
    </row>
    <row r="3" spans="1:38" ht="7.5" customHeight="1" thickBot="1" x14ac:dyDescent="0.2">
      <c r="AE3" s="300"/>
      <c r="AF3" s="300"/>
      <c r="AG3" s="300"/>
      <c r="AH3" s="300"/>
    </row>
    <row r="4" spans="1:38" ht="25.5" customHeight="1" thickBot="1" x14ac:dyDescent="0.2">
      <c r="A4" s="299"/>
      <c r="B4" s="298" t="str">
        <f>A5</f>
        <v>富岡西</v>
      </c>
      <c r="C4" s="289"/>
      <c r="D4" s="297"/>
      <c r="E4" s="290" t="str">
        <f>A7</f>
        <v>貞光工</v>
      </c>
      <c r="F4" s="289"/>
      <c r="G4" s="297"/>
      <c r="H4" s="290" t="str">
        <f>A9</f>
        <v>高専</v>
      </c>
      <c r="I4" s="289"/>
      <c r="J4" s="297"/>
      <c r="K4" s="296" t="str">
        <f>A11</f>
        <v>生光</v>
      </c>
      <c r="L4" s="295"/>
      <c r="M4" s="294"/>
      <c r="N4" s="293" t="str">
        <f>A13</f>
        <v>科技高Ｓ</v>
      </c>
      <c r="O4" s="292"/>
      <c r="P4" s="291"/>
      <c r="Q4" s="293" t="str">
        <f>A15</f>
        <v>徳島北Ｓ</v>
      </c>
      <c r="R4" s="292"/>
      <c r="S4" s="291"/>
      <c r="T4" s="293" t="str">
        <f>A17</f>
        <v>小松島Ｓ</v>
      </c>
      <c r="U4" s="292"/>
      <c r="V4" s="291"/>
      <c r="W4" s="290" t="str">
        <f>A19</f>
        <v>城ノ内Ｓ</v>
      </c>
      <c r="X4" s="289"/>
      <c r="Y4" s="288"/>
      <c r="Z4" s="287" t="s">
        <v>77</v>
      </c>
      <c r="AA4" s="283" t="s">
        <v>76</v>
      </c>
      <c r="AB4" s="286" t="s">
        <v>75</v>
      </c>
      <c r="AC4" s="285" t="s">
        <v>74</v>
      </c>
      <c r="AD4" s="284" t="s">
        <v>73</v>
      </c>
      <c r="AE4" s="283" t="s">
        <v>72</v>
      </c>
      <c r="AF4" s="283" t="s">
        <v>71</v>
      </c>
      <c r="AG4" s="282" t="s">
        <v>70</v>
      </c>
      <c r="AH4" s="281" t="s">
        <v>69</v>
      </c>
      <c r="AI4" s="173"/>
      <c r="AJ4" s="280" t="s">
        <v>68</v>
      </c>
      <c r="AK4" s="279" t="s">
        <v>67</v>
      </c>
      <c r="AL4" s="278" t="s">
        <v>66</v>
      </c>
    </row>
    <row r="5" spans="1:38" ht="12.75" customHeight="1" x14ac:dyDescent="0.15">
      <c r="A5" s="277" t="s">
        <v>14</v>
      </c>
      <c r="B5" s="276"/>
      <c r="C5" s="275"/>
      <c r="D5" s="274"/>
      <c r="E5" s="269">
        <v>1</v>
      </c>
      <c r="F5" s="268" t="s">
        <v>63</v>
      </c>
      <c r="G5" s="270">
        <v>3</v>
      </c>
      <c r="H5" s="269">
        <v>2</v>
      </c>
      <c r="I5" s="268" t="s">
        <v>63</v>
      </c>
      <c r="J5" s="270">
        <v>3</v>
      </c>
      <c r="K5" s="273"/>
      <c r="L5" s="272" t="s">
        <v>63</v>
      </c>
      <c r="M5" s="271"/>
      <c r="N5" s="269">
        <v>1</v>
      </c>
      <c r="O5" s="268" t="s">
        <v>63</v>
      </c>
      <c r="P5" s="270">
        <v>1</v>
      </c>
      <c r="Q5" s="269">
        <v>4</v>
      </c>
      <c r="R5" s="268" t="s">
        <v>63</v>
      </c>
      <c r="S5" s="270">
        <v>0</v>
      </c>
      <c r="T5" s="269">
        <v>2</v>
      </c>
      <c r="U5" s="268" t="s">
        <v>63</v>
      </c>
      <c r="V5" s="270">
        <v>0</v>
      </c>
      <c r="W5" s="269">
        <v>18</v>
      </c>
      <c r="X5" s="268" t="s">
        <v>63</v>
      </c>
      <c r="Y5" s="267">
        <v>0</v>
      </c>
      <c r="Z5" s="266">
        <f>10+IF(E6="○",1,IF(E6="△",1,IF(E6="●",1)))+IF(H6="○",1,IF(H6="△",1,IF(H6="●",1)))+IF(K6="○",1,IF(K6="△",1,IF(K6="●",1)))+IF(N6="○",1,IF(N6="△",1,IF(N6="●",1)))+IF(Q6="○",1,IF(Q6="△",1,IF(Q6="●",1)))+IF(T6="○",1,IF(T6="△",1,IF(T6="●",1)))+IF(W6="○",1,IF(W6="△",1,IF(W6="●",1)))</f>
        <v>16</v>
      </c>
      <c r="AA5" s="264">
        <f>AB5*3+AC5</f>
        <v>29</v>
      </c>
      <c r="AB5" s="265">
        <f>6+IF(E6="○",1,IF(E6="△",0,IF(E6="●",0)))+IF(H6="○",1,IF(H6="△",0,IF(H6="●",0)))+IF(K6="○",1,IF(K6="△",0,IF(K6="●",0)))+IF(N6="○",1,IF(N6="△",0,IF(N6="●",0)))+IF(Q6="○",1,IF(Q6="△",0,IF(Q6="●",0)))+IF(T6="○",1,IF(T6="△",0,IF(T6="●",0)))+IF(W6="○",1,IF(W6="△",0,IF(W6="●",0)))</f>
        <v>9</v>
      </c>
      <c r="AC5" s="264">
        <f>1+IF(E6="○",0,IF(E6="△",1,IF(E6="●",0)))+IF(H6="○",0,IF(H6="△",1,IF(H6="●",0)))+IF(K6="○",0,IF(K6="△",1,IF(K6="●",0)))+IF(N6="○",0,IF(N6="△",1,IF(N6="●",0)))+IF(Q6="○",0,IF(Q6="△",1,IF(Q6="●",0)))+IF(T6="○",0,IF(T6="△",1,IF(T6="●",0)))+IF(W6="○",0,IF(W6="△",1,IF(W6="●",0)))</f>
        <v>2</v>
      </c>
      <c r="AD5" s="264">
        <f>3+IF(E6="○",0,IF(E6="△",0,IF(E6="●",1)))+IF(H6="○",0,IF(H6="△",0,IF(H6="●",1)))+IF(K6="○",0,IF(K6="△",0,IF(K6="●",1)))+IF(N6="○",0,IF(N6="△",0,IF(N6="●",1)))+IF(Q6="○",0,IF(Q6="△",0,IF(Q6="●",1)))+IF(T6="○",0,IF(T6="△",0,IF(T6="●",1)))+IF(W6="○",0,IF(W6="△",0,IF(W6="●",1)))</f>
        <v>5</v>
      </c>
      <c r="AE5" s="263">
        <f>SUM(E5,H5,K5,N5,Q5,T5,W5)</f>
        <v>28</v>
      </c>
      <c r="AF5" s="262">
        <f>SUM(G5,J5,M5,P5,S5,V5,Y5)</f>
        <v>7</v>
      </c>
      <c r="AG5" s="261">
        <f>13+AE5-AF5</f>
        <v>34</v>
      </c>
      <c r="AH5" s="260">
        <f>RANK(AL5,AL5:AL20)</f>
        <v>3</v>
      </c>
      <c r="AI5" s="173"/>
      <c r="AJ5" s="193">
        <f>RANK(AE5,AE5:AE20,1)</f>
        <v>8</v>
      </c>
      <c r="AK5" s="193">
        <f>RANK(AG5,AG5:AG20,1)</f>
        <v>8</v>
      </c>
      <c r="AL5" s="192">
        <f>AA5*100+AK5*10+AJ5</f>
        <v>2988</v>
      </c>
    </row>
    <row r="6" spans="1:38" ht="12.75" customHeight="1" x14ac:dyDescent="0.15">
      <c r="A6" s="255"/>
      <c r="B6" s="259"/>
      <c r="C6" s="228"/>
      <c r="D6" s="227"/>
      <c r="E6" s="226" t="str">
        <f>IF(E5="","",IF(E5&gt;G5,"○",IF(E5=G5,"△",IF(E5&lt;G5,"●"))))</f>
        <v>●</v>
      </c>
      <c r="F6" s="225"/>
      <c r="G6" s="224"/>
      <c r="H6" s="226" t="str">
        <f>IF(H5="","",IF(H5&gt;J5,"○",IF(H5=J5,"△",IF(H5&lt;J5,"●"))))</f>
        <v>●</v>
      </c>
      <c r="I6" s="225"/>
      <c r="J6" s="224"/>
      <c r="K6" s="232" t="str">
        <f>IF(K5="","",IF(K5&gt;M5,"○",IF(K5=M5,"△",IF(K5&lt;M5,"●"))))</f>
        <v/>
      </c>
      <c r="L6" s="231"/>
      <c r="M6" s="230"/>
      <c r="N6" s="226" t="str">
        <f>IF(N5="","",IF(N5&gt;P5,"○",IF(N5=P5,"△",IF(N5&lt;P5,"●"))))</f>
        <v>△</v>
      </c>
      <c r="O6" s="225"/>
      <c r="P6" s="224"/>
      <c r="Q6" s="226" t="str">
        <f>IF(Q5="","",IF(Q5&gt;S5,"○",IF(Q5=S5,"△",IF(Q5&lt;S5,"●"))))</f>
        <v>○</v>
      </c>
      <c r="R6" s="225"/>
      <c r="S6" s="224"/>
      <c r="T6" s="226" t="str">
        <f>IF(T5="","",IF(T5&gt;V5,"○",IF(T5=V5,"△",IF(T5&lt;V5,"●"))))</f>
        <v>○</v>
      </c>
      <c r="U6" s="225"/>
      <c r="V6" s="224"/>
      <c r="W6" s="226" t="str">
        <f>IF(W5="","",IF(W5&gt;Y5,"○",IF(W5=Y5,"△",IF(W5&lt;Y5,"●"))))</f>
        <v>○</v>
      </c>
      <c r="X6" s="225"/>
      <c r="Y6" s="224"/>
      <c r="Z6" s="212"/>
      <c r="AA6" s="210"/>
      <c r="AB6" s="211"/>
      <c r="AC6" s="210"/>
      <c r="AD6" s="210"/>
      <c r="AE6" s="258"/>
      <c r="AF6" s="257"/>
      <c r="AG6" s="223"/>
      <c r="AH6" s="208"/>
      <c r="AI6" s="173"/>
      <c r="AJ6" s="193"/>
      <c r="AK6" s="193"/>
      <c r="AL6" s="192"/>
    </row>
    <row r="7" spans="1:38" ht="12.75" customHeight="1" x14ac:dyDescent="0.15">
      <c r="A7" s="222" t="s">
        <v>8</v>
      </c>
      <c r="B7" s="221">
        <f>IF(G5="","",G5)</f>
        <v>3</v>
      </c>
      <c r="C7" s="216" t="s">
        <v>63</v>
      </c>
      <c r="D7" s="215">
        <f>IF(E5="","",E5)</f>
        <v>1</v>
      </c>
      <c r="E7" s="237"/>
      <c r="F7" s="214"/>
      <c r="G7" s="236"/>
      <c r="H7" s="240">
        <v>3</v>
      </c>
      <c r="I7" s="216" t="s">
        <v>63</v>
      </c>
      <c r="J7" s="239">
        <v>1</v>
      </c>
      <c r="K7" s="248"/>
      <c r="L7" s="219" t="s">
        <v>63</v>
      </c>
      <c r="M7" s="247"/>
      <c r="N7" s="240">
        <v>6</v>
      </c>
      <c r="O7" s="216" t="s">
        <v>63</v>
      </c>
      <c r="P7" s="239">
        <v>5</v>
      </c>
      <c r="Q7" s="240">
        <v>2</v>
      </c>
      <c r="R7" s="216" t="s">
        <v>63</v>
      </c>
      <c r="S7" s="239">
        <v>6</v>
      </c>
      <c r="T7" s="240">
        <v>5</v>
      </c>
      <c r="U7" s="216" t="s">
        <v>63</v>
      </c>
      <c r="V7" s="239">
        <v>2</v>
      </c>
      <c r="W7" s="240">
        <v>6</v>
      </c>
      <c r="X7" s="216" t="s">
        <v>63</v>
      </c>
      <c r="Y7" s="234">
        <v>1</v>
      </c>
      <c r="Z7" s="212">
        <f>10+IF(B8="○",1,IF(B8="△",1,IF(B8="●",1)))+IF(H8="○",1,IF(H8="△",1,IF(H8="●",1)))+IF(K8="○",1,IF(K8="△",1,IF(K8="●",1)))+IF(N8="○",1,IF(N8="△",1,IF(N8="●",1)))+IF(Q8="○",1,IF(Q8="△",1,IF(Q8="●",1)))+IF(T8="○",1,IF(T8="△",1,IF(T8="●",1)))+IF(W8="○",1,IF(W8="△",1,IF(W8="●",1)))</f>
        <v>16</v>
      </c>
      <c r="AA7" s="210">
        <f>AB7*3+AC7</f>
        <v>37</v>
      </c>
      <c r="AB7" s="211">
        <f>7+IF(B8="○",1,IF(B8="△",0,IF(B8="●",0)))+IF(H8="○",1,IF(H8="△",0,IF(H8="●",0)))+IF(K8="○",1,IF(K8="△",0,IF(K8="●",0)))+IF(N8="○",1,IF(N8="△",0,IF(N8="●",0)))+IF(Q8="○",1,IF(Q8="△",0,IF(Q8="●",0)))+IF(T8="○",1,IF(T8="△",0,IF(T8="●",0)))+IF(W8="○",1,IF(W8="△",0,IF(W8="●",0)))</f>
        <v>12</v>
      </c>
      <c r="AC7" s="210">
        <f>1+IF(B8="○",0,IF(B8="△",1,IF(B8="●",0)))+IF(H8="○",0,IF(H8="△",1,IF(H8="●",0)))+IF(K8="○",0,IF(K8="△",1,IF(K8="●",0)))+IF(N8="○",0,IF(N8="△",1,IF(N8="●",0)))+IF(Q8="○",0,IF(Q8="△",1,IF(Q8="●",0)))+IF(T8="○",0,IF(T8="△",1,IF(T8="●",0)))+IF(W8="○",0,IF(W8="△",1,IF(W8="●",0)))</f>
        <v>1</v>
      </c>
      <c r="AD7" s="210">
        <f>2+IF(B8="○",0,IF(B8="△",0,IF(B8="●",1)))+IF(H8="○",0,IF(H8="△",0,IF(H8="●",1)))+IF(K8="○",0,IF(K8="△",0,IF(K8="●",1)))+IF(N8="○",0,IF(N8="△",0,IF(N8="●",1)))+IF(Q8="○",0,IF(Q8="△",0,IF(Q8="●",1)))+IF(T8="○",0,IF(T8="△",0,IF(T8="●",1)))+IF(W8="○",0,IF(W8="△",0,IF(W8="●",1)))</f>
        <v>3</v>
      </c>
      <c r="AE7" s="210">
        <f>SUM(B7,H7,K7,N7,Q7,T7,W7)</f>
        <v>25</v>
      </c>
      <c r="AF7" s="210">
        <f>SUM(D7,J7,M7,P7,S7,V7,Y7)</f>
        <v>16</v>
      </c>
      <c r="AG7" s="209">
        <f>16+AE7-AF7</f>
        <v>25</v>
      </c>
      <c r="AH7" s="208">
        <f>RANK(AL7,AL5:AL20)</f>
        <v>2</v>
      </c>
      <c r="AI7" s="173"/>
      <c r="AJ7" s="193">
        <f>RANK(AE7,AE5:AE20,1)</f>
        <v>7</v>
      </c>
      <c r="AK7" s="193">
        <f>RANK(AG7,AG5:AG20,1)</f>
        <v>6</v>
      </c>
      <c r="AL7" s="192">
        <f>AA7*100+AK7*10+AJ7</f>
        <v>3767</v>
      </c>
    </row>
    <row r="8" spans="1:38" ht="12.75" customHeight="1" x14ac:dyDescent="0.15">
      <c r="A8" s="255"/>
      <c r="B8" s="226" t="str">
        <f>IF(B7="","",IF(B7&gt;D7,"○",IF(B7=D7,"△",IF(B7&lt;D7,"●"))))</f>
        <v>○</v>
      </c>
      <c r="C8" s="225"/>
      <c r="D8" s="224"/>
      <c r="E8" s="229"/>
      <c r="F8" s="228"/>
      <c r="G8" s="227"/>
      <c r="H8" s="226" t="str">
        <f>IF(H7="","",IF(H7&gt;J7,"○",IF(H7=J7,"△",IF(H7&lt;J7,"●"))))</f>
        <v>○</v>
      </c>
      <c r="I8" s="225"/>
      <c r="J8" s="224"/>
      <c r="K8" s="232" t="str">
        <f>IF(K7="","",IF(K7&gt;M7,"○",IF(K7=M7,"△",IF(K7&lt;M7,"●"))))</f>
        <v/>
      </c>
      <c r="L8" s="231"/>
      <c r="M8" s="230"/>
      <c r="N8" s="226" t="str">
        <f>IF(N7="","",IF(N7&gt;P7,"○",IF(N7=P7,"△",IF(N7&lt;P7,"●"))))</f>
        <v>○</v>
      </c>
      <c r="O8" s="225"/>
      <c r="P8" s="224"/>
      <c r="Q8" s="226" t="str">
        <f>IF(Q7="","",IF(Q7&gt;S7,"○",IF(Q7=S7,"△",IF(Q7&lt;S7,"●"))))</f>
        <v>●</v>
      </c>
      <c r="R8" s="225"/>
      <c r="S8" s="224"/>
      <c r="T8" s="226" t="str">
        <f>IF(T7="","",IF(T7&gt;V7,"○",IF(T7=V7,"△",IF(T7&lt;V7,"●"))))</f>
        <v>○</v>
      </c>
      <c r="U8" s="225"/>
      <c r="V8" s="224"/>
      <c r="W8" s="226" t="str">
        <f>IF(W7="","",IF(W7&gt;Y7,"○",IF(W7=Y7,"△",IF(W7&lt;Y7,"●"))))</f>
        <v>○</v>
      </c>
      <c r="X8" s="225"/>
      <c r="Y8" s="224"/>
      <c r="Z8" s="212"/>
      <c r="AA8" s="210"/>
      <c r="AB8" s="211"/>
      <c r="AC8" s="210"/>
      <c r="AD8" s="210"/>
      <c r="AE8" s="210"/>
      <c r="AF8" s="210"/>
      <c r="AG8" s="209"/>
      <c r="AH8" s="208"/>
      <c r="AI8" s="173"/>
      <c r="AJ8" s="193"/>
      <c r="AK8" s="193"/>
      <c r="AL8" s="192"/>
    </row>
    <row r="9" spans="1:38" ht="12.75" customHeight="1" x14ac:dyDescent="0.15">
      <c r="A9" s="222" t="s">
        <v>7</v>
      </c>
      <c r="B9" s="221">
        <f>IF(J5="","",J5)</f>
        <v>3</v>
      </c>
      <c r="C9" s="216" t="s">
        <v>63</v>
      </c>
      <c r="D9" s="215">
        <f>IF(H5="","",H5)</f>
        <v>2</v>
      </c>
      <c r="E9" s="217">
        <f>IF(J7="","",J7)</f>
        <v>1</v>
      </c>
      <c r="F9" s="216" t="s">
        <v>63</v>
      </c>
      <c r="G9" s="215">
        <f>IF(H7="","",H7)</f>
        <v>3</v>
      </c>
      <c r="H9" s="256"/>
      <c r="I9" s="256"/>
      <c r="J9" s="256"/>
      <c r="K9" s="248"/>
      <c r="L9" s="219" t="s">
        <v>63</v>
      </c>
      <c r="M9" s="247"/>
      <c r="N9" s="240">
        <v>2</v>
      </c>
      <c r="O9" s="216" t="s">
        <v>63</v>
      </c>
      <c r="P9" s="239">
        <v>1</v>
      </c>
      <c r="Q9" s="240">
        <v>4</v>
      </c>
      <c r="R9" s="216" t="s">
        <v>63</v>
      </c>
      <c r="S9" s="239">
        <v>0</v>
      </c>
      <c r="T9" s="240">
        <v>1</v>
      </c>
      <c r="U9" s="216" t="s">
        <v>63</v>
      </c>
      <c r="V9" s="239">
        <v>3</v>
      </c>
      <c r="W9" s="235">
        <v>2</v>
      </c>
      <c r="X9" s="216" t="s">
        <v>63</v>
      </c>
      <c r="Y9" s="234">
        <v>4</v>
      </c>
      <c r="Z9" s="212">
        <f>10+IF(B10="○",1,IF(B10="△",1,IF(B10="●",1)))+IF(E10="○",1,IF(E10="△",1,IF(E10="●",1)))+IF(K10="○",1,IF(K10="△",1,IF(K10="●",1)))+IF(N10="○",1,IF(N10="△",1,IF(N10="●",1)))+IF(Q10="○",1,IF(Q10="△",1,IF(Q10="●",1)))+IF(T10="○",1,IF(T10="△",1,IF(T10="●",1)))+IF(W10="○",1,IF(W10="△",1,IF(W10="●",1)))</f>
        <v>16</v>
      </c>
      <c r="AA9" s="210">
        <f>AB9*3+AC9</f>
        <v>28</v>
      </c>
      <c r="AB9" s="211">
        <f>6+IF(E10="○",1,IF(E10="△",0,IF(E10="●",0)))+IF(B10="○",1,IF(B10="△",0,IF(B10="●",0)))+IF(K10="○",1,IF(K10="△",0,IF(K10="●",0)))+IF(N10="○",1,IF(N10="△",0,IF(N10="●",0)))+IF(Q10="○",1,IF(Q10="△",0,IF(Q10="●",0)))+IF(T10="○",1,IF(T10="△",0,IF(T10="●",0)))+IF(W10="○",1,IF(W10="△",0,IF(W10="●",0)))</f>
        <v>9</v>
      </c>
      <c r="AC9" s="210">
        <f>1+IF(E10="○",0,IF(E10="△",1,IF(E10="●",0)))+IF(B10="○",0,IF(B10="△",1,IF(B10="●",0)))+IF(K10="○",0,IF(K10="△",1,IF(K10="●",0)))+IF(N10="○",0,IF(N10="△",1,IF(N10="●",0)))+IF(Q10="○",0,IF(Q10="△",1,IF(Q10="●",0)))+IF(T10="○",0,IF(T10="△",1,IF(T10="●",0)))+IF(W10="○",0,IF(W10="△",1,IF(W10="●",0)))</f>
        <v>1</v>
      </c>
      <c r="AD9" s="210">
        <f>3+IF(E10="○",0,IF(E10="△",0,IF(E10="●",1)))+IF(B10="○",0,IF(B10="△",0,IF(B10="●",1)))+IF(K10="○",0,IF(K10="△",0,IF(K10="●",1)))+IF(N10="○",0,IF(N10="△",0,IF(N10="●",1)))+IF(Q10="○",0,IF(Q10="△",0,IF(Q10="●",1)))+IF(T10="○",0,IF(T10="△",0,IF(T10="●",1)))+IF(W10="○",0,IF(W10="△",0,IF(W10="●",1)))</f>
        <v>6</v>
      </c>
      <c r="AE9" s="210">
        <f>SUM(E9,B9,K9,N9,Q9,T9,W9)</f>
        <v>13</v>
      </c>
      <c r="AF9" s="210">
        <f>SUM(G9,D9,M9,P9,S9,V9,Y9)</f>
        <v>13</v>
      </c>
      <c r="AG9" s="223">
        <f>7+AE9-AF9</f>
        <v>7</v>
      </c>
      <c r="AH9" s="208">
        <f>RANK(AL9,AL5:AL20)</f>
        <v>4</v>
      </c>
      <c r="AI9" s="173"/>
      <c r="AJ9" s="193">
        <f>RANK(AE9,AE5:AE20,1)</f>
        <v>3</v>
      </c>
      <c r="AK9" s="193">
        <f>RANK(AG9,AG5:AG20,1)</f>
        <v>5</v>
      </c>
      <c r="AL9" s="192">
        <f>AA9*100+AK9*10+AJ9</f>
        <v>2853</v>
      </c>
    </row>
    <row r="10" spans="1:38" ht="12.75" customHeight="1" x14ac:dyDescent="0.15">
      <c r="A10" s="255"/>
      <c r="B10" s="226" t="str">
        <f>IF(B9="","",IF(B9&gt;D9,"○",IF(B9=D9,"△",IF(B9&lt;D9,"●"))))</f>
        <v>○</v>
      </c>
      <c r="C10" s="225"/>
      <c r="D10" s="224"/>
      <c r="E10" s="226" t="str">
        <f>IF(E9="","",IF(E9&gt;G9,"○",IF(E9=G9,"△",IF(E9&lt;G9,"●"))))</f>
        <v>●</v>
      </c>
      <c r="F10" s="225"/>
      <c r="G10" s="224"/>
      <c r="H10" s="254"/>
      <c r="I10" s="254"/>
      <c r="J10" s="254"/>
      <c r="K10" s="232" t="str">
        <f>IF(K9="","",IF(K9&gt;M9,"○",IF(K9=M9,"△",IF(K9&lt;M9,"●"))))</f>
        <v/>
      </c>
      <c r="L10" s="231"/>
      <c r="M10" s="230"/>
      <c r="N10" s="226" t="str">
        <f>IF(N9="","",IF(N9&gt;P9,"○",IF(N9=P9,"△",IF(N9&lt;P9,"●"))))</f>
        <v>○</v>
      </c>
      <c r="O10" s="225"/>
      <c r="P10" s="224"/>
      <c r="Q10" s="226" t="str">
        <f>IF(Q9="","",IF(Q9&gt;S9,"○",IF(Q9=S9,"△",IF(Q9&lt;S9,"●"))))</f>
        <v>○</v>
      </c>
      <c r="R10" s="225"/>
      <c r="S10" s="224"/>
      <c r="T10" s="226" t="str">
        <f>IF(T9="","",IF(T9&gt;V9,"○",IF(T9=V9,"△",IF(T9&lt;V9,"●"))))</f>
        <v>●</v>
      </c>
      <c r="U10" s="225"/>
      <c r="V10" s="224"/>
      <c r="W10" s="226" t="str">
        <f>IF(W9="","",IF(W9&gt;Y9,"○",IF(W9=Y9,"△",IF(W9&lt;Y9,"●"))))</f>
        <v>●</v>
      </c>
      <c r="X10" s="225"/>
      <c r="Y10" s="224"/>
      <c r="Z10" s="212"/>
      <c r="AA10" s="210"/>
      <c r="AB10" s="211"/>
      <c r="AC10" s="210"/>
      <c r="AD10" s="210"/>
      <c r="AE10" s="210"/>
      <c r="AF10" s="210"/>
      <c r="AG10" s="223"/>
      <c r="AH10" s="208"/>
      <c r="AI10" s="173"/>
      <c r="AJ10" s="193"/>
      <c r="AK10" s="193"/>
      <c r="AL10" s="192"/>
    </row>
    <row r="11" spans="1:38" ht="12.75" customHeight="1" x14ac:dyDescent="0.15">
      <c r="A11" s="253" t="s">
        <v>19</v>
      </c>
      <c r="B11" s="252" t="str">
        <f>IF(M5="","",M5)</f>
        <v/>
      </c>
      <c r="C11" s="219" t="s">
        <v>63</v>
      </c>
      <c r="D11" s="218" t="str">
        <f>IF(K5="","",K5)</f>
        <v/>
      </c>
      <c r="E11" s="220" t="str">
        <f>IF(M7="","",M7)</f>
        <v/>
      </c>
      <c r="F11" s="219" t="s">
        <v>63</v>
      </c>
      <c r="G11" s="218" t="str">
        <f>IF(K7="","",K7)</f>
        <v/>
      </c>
      <c r="H11" s="220" t="str">
        <f>IF(M9="","",M9)</f>
        <v/>
      </c>
      <c r="I11" s="219" t="s">
        <v>63</v>
      </c>
      <c r="J11" s="218" t="str">
        <f>IF(K9="","",K9)</f>
        <v/>
      </c>
      <c r="K11" s="251"/>
      <c r="L11" s="250"/>
      <c r="M11" s="249"/>
      <c r="N11" s="248"/>
      <c r="O11" s="219" t="s">
        <v>63</v>
      </c>
      <c r="P11" s="247"/>
      <c r="Q11" s="248"/>
      <c r="R11" s="219" t="s">
        <v>63</v>
      </c>
      <c r="S11" s="247"/>
      <c r="T11" s="248"/>
      <c r="U11" s="219" t="s">
        <v>63</v>
      </c>
      <c r="V11" s="247"/>
      <c r="W11" s="246"/>
      <c r="X11" s="219" t="s">
        <v>63</v>
      </c>
      <c r="Y11" s="245"/>
      <c r="Z11" s="212">
        <f>10+IF(E12="○",1,IF(E12="△",1,IF(E12="●",1)))+IF(H12="○",1,IF(H12="△",1,IF(H12="●",1)))+IF(B12="○",1,IF(B12="△",1,IF(B12="●",1)))+IF(N12="○",1,IF(N12="△",1,IF(N12="●",1)))+IF(Q12="○",1,IF(Q12="△",1,IF(Q12="●",1)))+IF(T12="○",1,IF(T12="△",1,IF(T12="●",1)))+IF(W12="○",1,IF(W12="△",1,IF(W12="●",1)))</f>
        <v>10</v>
      </c>
      <c r="AA11" s="210">
        <f>AB11*3+AC11</f>
        <v>11</v>
      </c>
      <c r="AB11" s="211">
        <f>3+IF(E12="○",1,IF(E12="△",0,IF(E12="●",0)))+IF(H12="○",1,IF(H12="△",0,IF(H12="●",0)))+IF(B12="○",1,IF(B12="△",0,IF(B12="●",0)))+IF(N12="○",1,IF(N12="△",0,IF(N12="●",0)))+IF(Q12="○",1,IF(Q12="△",0,IF(Q12="●",0)))+IF(T12="○",1,IF(T12="△",0,IF(T12="●",0)))+IF(W12="○",1,IF(W12="△",0,IF(W12="●",0)))</f>
        <v>3</v>
      </c>
      <c r="AC11" s="210">
        <f>2+IF(E12="○",0,IF(E12="△",1,IF(E12="●",0)))+IF(H12="○",0,IF(H12="△",1,IF(H12="●",0)))+IF(B12="○",0,IF(B12="△",1,IF(B12="●",0)))+IF(N12="○",0,IF(N12="△",1,IF(N12="●",0)))+IF(Q12="○",0,IF(Q12="△",1,IF(Q12="●",0)))+IF(T12="○",0,IF(T12="△",1,IF(T12="●",0)))+IF(W12="○",0,IF(W12="△",1,IF(W12="●",0)))</f>
        <v>2</v>
      </c>
      <c r="AD11" s="210">
        <f>5+IF(E12="○",0,IF(E12="△",0,IF(E12="●",1)))+IF(H12="○",0,IF(H12="△",0,IF(H12="●",1)))+IF(B12="○",0,IF(B12="△",0,IF(B12="●",1)))+IF(N12="○",0,IF(N12="△",0,IF(N12="●",1)))+IF(Q12="○",0,IF(Q12="△",0,IF(Q12="●",1)))+IF(T12="○",0,IF(T12="△",0,IF(T12="●",1)))+IF(W12="○",0,IF(W12="△",0,IF(W12="●",1)))</f>
        <v>5</v>
      </c>
      <c r="AE11" s="210">
        <f>SUM(E11,H11,B11,N11,Q11,T11,W11)</f>
        <v>0</v>
      </c>
      <c r="AF11" s="210">
        <f>SUM(G11,J11,D11,P11,S11,V11,Y11)</f>
        <v>0</v>
      </c>
      <c r="AG11" s="223">
        <f>4+AE11-AF11</f>
        <v>4</v>
      </c>
      <c r="AH11" s="208">
        <f>RANK(AL11,AL5:AL20)</f>
        <v>8</v>
      </c>
      <c r="AI11" s="173"/>
      <c r="AJ11" s="193">
        <f>RANK(AE11,AE5:AE20,1)</f>
        <v>1</v>
      </c>
      <c r="AK11" s="193">
        <f>RANK(AG11,AG5:AG20,1)</f>
        <v>4</v>
      </c>
      <c r="AL11" s="192">
        <f>AA11*100+AK11*10+AJ11</f>
        <v>1141</v>
      </c>
    </row>
    <row r="12" spans="1:38" ht="12.75" customHeight="1" x14ac:dyDescent="0.15">
      <c r="A12" s="244"/>
      <c r="B12" s="232" t="str">
        <f>IF(B11="","",IF(B11&gt;D11,"○",IF(B11=D11,"△",IF(B11&lt;D11,"●"))))</f>
        <v/>
      </c>
      <c r="C12" s="231"/>
      <c r="D12" s="230"/>
      <c r="E12" s="232" t="str">
        <f>IF(E11="","",IF(E11&gt;G11,"○",IF(E11=G11,"△",IF(E11&lt;G11,"●"))))</f>
        <v/>
      </c>
      <c r="F12" s="231"/>
      <c r="G12" s="230"/>
      <c r="H12" s="232" t="str">
        <f>IF(H11="","",IF(H11&gt;J11,"○",IF(H11=J11,"△",IF(H11&lt;J11,"●"))))</f>
        <v/>
      </c>
      <c r="I12" s="231"/>
      <c r="J12" s="230"/>
      <c r="K12" s="243"/>
      <c r="L12" s="242"/>
      <c r="M12" s="241"/>
      <c r="N12" s="232" t="str">
        <f>IF(N11="","",IF(N11&gt;P11,"○",IF(N11=P11,"△",IF(N11&lt;P11,"●"))))</f>
        <v/>
      </c>
      <c r="O12" s="231"/>
      <c r="P12" s="230"/>
      <c r="Q12" s="232" t="str">
        <f>IF(Q11="","",IF(Q11&gt;S11,"○",IF(Q11=S11,"△",IF(Q11&lt;S11,"●"))))</f>
        <v/>
      </c>
      <c r="R12" s="231"/>
      <c r="S12" s="230"/>
      <c r="T12" s="232" t="str">
        <f>IF(T11="","",IF(T11&gt;V11,"○",IF(T11=V11,"△",IF(T11&lt;V11,"●"))))</f>
        <v/>
      </c>
      <c r="U12" s="231"/>
      <c r="V12" s="230"/>
      <c r="W12" s="232" t="str">
        <f>IF(W11="","",IF(W11&gt;Y11,"○",IF(W11=Y11,"△",IF(W11&lt;Y11,"●"))))</f>
        <v/>
      </c>
      <c r="X12" s="231"/>
      <c r="Y12" s="230"/>
      <c r="Z12" s="212"/>
      <c r="AA12" s="210"/>
      <c r="AB12" s="211"/>
      <c r="AC12" s="210"/>
      <c r="AD12" s="210"/>
      <c r="AE12" s="210"/>
      <c r="AF12" s="210"/>
      <c r="AG12" s="223"/>
      <c r="AH12" s="208"/>
      <c r="AI12" s="173"/>
      <c r="AJ12" s="193"/>
      <c r="AK12" s="193"/>
      <c r="AL12" s="192"/>
    </row>
    <row r="13" spans="1:38" ht="12.75" customHeight="1" x14ac:dyDescent="0.15">
      <c r="A13" s="238" t="s">
        <v>65</v>
      </c>
      <c r="B13" s="221">
        <f>IF(P5="","",P5)</f>
        <v>1</v>
      </c>
      <c r="C13" s="216" t="s">
        <v>63</v>
      </c>
      <c r="D13" s="215">
        <f>IF(N5="","",N5)</f>
        <v>1</v>
      </c>
      <c r="E13" s="217">
        <f>IF(P7="","",P7)</f>
        <v>5</v>
      </c>
      <c r="F13" s="216" t="s">
        <v>63</v>
      </c>
      <c r="G13" s="215">
        <f>IF(N7="","",N7)</f>
        <v>6</v>
      </c>
      <c r="H13" s="217">
        <f>IF(P9="","",P9)</f>
        <v>1</v>
      </c>
      <c r="I13" s="216" t="s">
        <v>63</v>
      </c>
      <c r="J13" s="215">
        <f>IF(N9="","",N9)</f>
        <v>2</v>
      </c>
      <c r="K13" s="220" t="str">
        <f>IF(P11="","",P11)</f>
        <v/>
      </c>
      <c r="L13" s="219" t="s">
        <v>63</v>
      </c>
      <c r="M13" s="218" t="str">
        <f>IF(N11="","",N11)</f>
        <v/>
      </c>
      <c r="N13" s="237"/>
      <c r="O13" s="214"/>
      <c r="P13" s="236"/>
      <c r="Q13" s="240">
        <v>1</v>
      </c>
      <c r="R13" s="216" t="s">
        <v>63</v>
      </c>
      <c r="S13" s="239">
        <v>0</v>
      </c>
      <c r="T13" s="240">
        <v>3</v>
      </c>
      <c r="U13" s="216" t="s">
        <v>63</v>
      </c>
      <c r="V13" s="239">
        <v>3</v>
      </c>
      <c r="W13" s="235">
        <v>5</v>
      </c>
      <c r="X13" s="216" t="s">
        <v>63</v>
      </c>
      <c r="Y13" s="234">
        <v>2</v>
      </c>
      <c r="Z13" s="212">
        <f>10+IF(E14="○",1,IF(E14="△",1,IF(E14="●",1)))+IF(H14="○",1,IF(H14="△",1,IF(H14="●",1)))+IF(K14="○",1,IF(K14="△",1,IF(K14="●",1)))+IF(B14="○",1,IF(B14="△",1,IF(B14="●",1)))+IF(Q14="○",1,IF(Q14="△",1,IF(Q14="●",1)))+IF(T14="○",1,IF(T14="△",1,IF(T14="●",1)))+IF(W14="○",1,IF(W14="△",1,IF(W14="●",1)))</f>
        <v>16</v>
      </c>
      <c r="AA13" s="210">
        <f>AB13*3+AC13</f>
        <v>38</v>
      </c>
      <c r="AB13" s="211">
        <f>10+IF(E14="○",1,IF(E14="△",0,IF(E14="●",0)))+IF(H14="○",1,IF(H14="△",0,IF(H14="●",0)))+IF(K14="○",1,IF(K14="△",0,IF(K14="●",0)))+IF(B14="○",1,IF(B14="△",0,IF(B14="●",0)))+IF(Q14="○",1,IF(Q14="△",0,IF(Q14="●",0)))+IF(T14="○",1,IF(T14="△",0,IF(T14="●",0)))+IF(W14="○",1,IF(W14="△",0,IF(W14="●",0)))</f>
        <v>12</v>
      </c>
      <c r="AC13" s="210">
        <f>0+IF(E14="○",0,IF(E14="△",1,IF(E14="●",0)))+IF(H14="○",0,IF(H14="△",1,IF(H14="●",0)))+IF(K14="○",0,IF(K14="△",1,IF(K14="●",0)))+IF(B14="○",0,IF(B14="△",1,IF(B14="●",0)))+IF(Q14="○",0,IF(Q14="△",1,IF(Q14="●",0)))+IF(T14="○",0,IF(T14="△",1,IF(T14="●",0)))+IF(W14="○",0,IF(W14="△",1,IF(W14="●",0)))</f>
        <v>2</v>
      </c>
      <c r="AD13" s="210">
        <f>0+IF(E14="○",0,IF(E14="△",0,IF(E14="●",1)))+IF(H14="○",0,IF(H14="△",0,IF(H14="●",1)))+IF(K14="○",0,IF(K14="△",0,IF(K14="●",1)))+IF(B14="○",0,IF(B14="△",0,IF(B14="●",1)))+IF(Q14="○",0,IF(Q14="△",0,IF(Q14="●",1)))+IF(T14="○",0,IF(T14="△",0,IF(T14="●",1)))+IF(W14="○",0,IF(W14="△",0,IF(W14="●",1)))</f>
        <v>2</v>
      </c>
      <c r="AE13" s="210">
        <f>SUM(E13,H13,K13,B13,Q13,T13,W13)</f>
        <v>16</v>
      </c>
      <c r="AF13" s="210">
        <f>SUM(G13,J13,M13,D13,S13,V13,Y13)</f>
        <v>14</v>
      </c>
      <c r="AG13" s="223">
        <f>30+AE13-AF13</f>
        <v>32</v>
      </c>
      <c r="AH13" s="208">
        <f>RANK(AL13,AL5:AL20)</f>
        <v>1</v>
      </c>
      <c r="AI13" s="173"/>
      <c r="AJ13" s="193">
        <f>RANK(AE13,AE5:AE20,1)</f>
        <v>6</v>
      </c>
      <c r="AK13" s="193">
        <f>RANK(AG13,AG5:AG20,1)</f>
        <v>7</v>
      </c>
      <c r="AL13" s="192">
        <f>AA13*100+AK13*10+AJ13</f>
        <v>3876</v>
      </c>
    </row>
    <row r="14" spans="1:38" ht="12.75" customHeight="1" x14ac:dyDescent="0.15">
      <c r="A14" s="233"/>
      <c r="B14" s="226" t="str">
        <f>IF(B13="","",IF(B13&gt;D13,"○",IF(B13=D13,"△",IF(B13&lt;D13,"●"))))</f>
        <v>△</v>
      </c>
      <c r="C14" s="225"/>
      <c r="D14" s="224"/>
      <c r="E14" s="226" t="str">
        <f>IF(E13="","",IF(E13&gt;G13,"○",IF(E13=G13,"△",IF(E13&lt;G13,"●"))))</f>
        <v>●</v>
      </c>
      <c r="F14" s="225"/>
      <c r="G14" s="224"/>
      <c r="H14" s="226" t="str">
        <f>IF(H13="","",IF(H13&gt;J13,"○",IF(H13=J13,"△",IF(H13&lt;J13,"●"))))</f>
        <v>●</v>
      </c>
      <c r="I14" s="225"/>
      <c r="J14" s="224"/>
      <c r="K14" s="232" t="str">
        <f>IF(K13="","",IF(K13&gt;M13,"○",IF(K13=M13,"△",IF(K13&lt;M13,"●"))))</f>
        <v/>
      </c>
      <c r="L14" s="231"/>
      <c r="M14" s="230"/>
      <c r="N14" s="229"/>
      <c r="O14" s="228"/>
      <c r="P14" s="227"/>
      <c r="Q14" s="226" t="str">
        <f>IF(Q13="","",IF(Q13&gt;S13,"○",IF(Q13=S13,"△",IF(Q13&lt;S13,"●"))))</f>
        <v>○</v>
      </c>
      <c r="R14" s="225"/>
      <c r="S14" s="224"/>
      <c r="T14" s="226" t="str">
        <f>IF(T13="","",IF(T13&gt;V13,"○",IF(T13=V13,"△",IF(T13&lt;V13,"●"))))</f>
        <v>△</v>
      </c>
      <c r="U14" s="225"/>
      <c r="V14" s="224"/>
      <c r="W14" s="226" t="str">
        <f>IF(W13="","",IF(W13&gt;Y13,"○",IF(W13=Y13,"△",IF(W13&lt;Y13,"●"))))</f>
        <v>○</v>
      </c>
      <c r="X14" s="225"/>
      <c r="Y14" s="224"/>
      <c r="Z14" s="212"/>
      <c r="AA14" s="210"/>
      <c r="AB14" s="211"/>
      <c r="AC14" s="210"/>
      <c r="AD14" s="210"/>
      <c r="AE14" s="210"/>
      <c r="AF14" s="210"/>
      <c r="AG14" s="223"/>
      <c r="AH14" s="208"/>
      <c r="AI14" s="173"/>
      <c r="AJ14" s="193"/>
      <c r="AK14" s="193"/>
      <c r="AL14" s="192"/>
    </row>
    <row r="15" spans="1:38" ht="12.75" customHeight="1" x14ac:dyDescent="0.15">
      <c r="A15" s="238" t="s">
        <v>64</v>
      </c>
      <c r="B15" s="221">
        <f>IF(S5="","",S5)</f>
        <v>0</v>
      </c>
      <c r="C15" s="216" t="s">
        <v>63</v>
      </c>
      <c r="D15" s="215">
        <f>IF(Q5="","",Q5)</f>
        <v>4</v>
      </c>
      <c r="E15" s="217">
        <f>IF(S7="","",S7)</f>
        <v>6</v>
      </c>
      <c r="F15" s="216" t="s">
        <v>63</v>
      </c>
      <c r="G15" s="215">
        <f>IF(Q7="","",Q7)</f>
        <v>2</v>
      </c>
      <c r="H15" s="217">
        <f>IF(S9="","",S9)</f>
        <v>0</v>
      </c>
      <c r="I15" s="216" t="s">
        <v>63</v>
      </c>
      <c r="J15" s="215">
        <f>IF(Q9="","",Q9)</f>
        <v>4</v>
      </c>
      <c r="K15" s="220" t="str">
        <f>IF(S11="","",S11)</f>
        <v/>
      </c>
      <c r="L15" s="219" t="s">
        <v>63</v>
      </c>
      <c r="M15" s="218" t="str">
        <f>IF(Q11="","",Q11)</f>
        <v/>
      </c>
      <c r="N15" s="217">
        <f>IF(S13="","",S13)</f>
        <v>0</v>
      </c>
      <c r="O15" s="216" t="s">
        <v>63</v>
      </c>
      <c r="P15" s="215">
        <f>IF(Q13="","",Q13)</f>
        <v>1</v>
      </c>
      <c r="Q15" s="237"/>
      <c r="R15" s="214"/>
      <c r="S15" s="236"/>
      <c r="T15" s="240">
        <v>1</v>
      </c>
      <c r="U15" s="216" t="s">
        <v>63</v>
      </c>
      <c r="V15" s="239">
        <v>2</v>
      </c>
      <c r="W15" s="235">
        <v>1</v>
      </c>
      <c r="X15" s="216" t="s">
        <v>63</v>
      </c>
      <c r="Y15" s="234">
        <v>3</v>
      </c>
      <c r="Z15" s="212">
        <f>10+IF(E16="○",1,IF(E16="△",1,IF(E16="●",1)))+IF(H16="○",1,IF(H16="△",1,IF(H16="●",1)))+IF(K16="○",1,IF(K16="△",1,IF(K16="●",1)))+IF(N16="○",1,IF(N16="△",1,IF(N16="●",1)))+IF(B16="○",1,IF(B16="△",1,IF(B16="●",1)))+IF(T16="○",1,IF(T16="△",1,IF(T16="●",1)))+IF(W16="○",1,IF(W16="△",1,IF(W16="●",1)))</f>
        <v>16</v>
      </c>
      <c r="AA15" s="210">
        <f>AB15*3+AC15</f>
        <v>16</v>
      </c>
      <c r="AB15" s="211">
        <f>3+IF(E16="○",1,IF(E16="△",0,IF(E16="●",0)))+IF(H16="○",1,IF(H16="△",0,IF(H16="●",0)))+IF(K16="○",1,IF(K16="△",0,IF(K16="●",0)))+IF(N16="○",1,IF(N16="△",0,IF(N16="●",0)))+IF(B16="○",1,IF(B16="△",0,IF(B16="●",0)))+IF(T16="○",1,IF(T16="△",0,IF(T16="●",0)))+IF(W16="○",1,IF(W16="△",0,IF(W16="●",0)))</f>
        <v>4</v>
      </c>
      <c r="AC15" s="210">
        <f>4+IF(E16="○",0,IF(E16="△",1,IF(E16="●",0)))+IF(H16="○",0,IF(H16="△",1,IF(H16="●",0)))+IF(K16="○",0,IF(K16="△",1,IF(K16="●",0)))+IF(N16="○",0,IF(N16="△",1,IF(N16="●",0)))+IF(B16="○",0,IF(B16="△",1,IF(B16="●",0)))+IF(T16="○",0,IF(T16="△",1,IF(T16="●",0)))+IF(W16="○",0,IF(W16="△",1,IF(W16="●",0)))</f>
        <v>4</v>
      </c>
      <c r="AD15" s="210">
        <f>3+IF(E16="○",0,IF(E16="△",0,IF(E16="●",1)))+IF(H16="○",0,IF(H16="△",0,IF(H16="●",1)))+IF(K16="○",0,IF(K16="△",0,IF(K16="●",1)))+IF(N16="○",0,IF(N16="△",0,IF(N16="●",1)))+IF(B16="○",0,IF(B16="△",0,IF(B16="●",1)))+IF(T16="○",0,IF(T16="△",0,IF(T16="●",1)))+IF(W16="○",0,IF(W16="△",0,IF(W16="●",1)))</f>
        <v>8</v>
      </c>
      <c r="AE15" s="210">
        <f>SUM(E15,H15,K15,N15,B15,T15,W15)</f>
        <v>8</v>
      </c>
      <c r="AF15" s="210">
        <f>SUM(G15,J15,M15,P15,D15,V15,Y15)</f>
        <v>16</v>
      </c>
      <c r="AG15" s="223">
        <f>8+AE15-AF15</f>
        <v>0</v>
      </c>
      <c r="AH15" s="208">
        <f>RANK(AL15,AL5:AL20)</f>
        <v>6</v>
      </c>
      <c r="AI15" s="173"/>
      <c r="AJ15" s="193">
        <f>RANK(AE15,AE5:AE20,1)</f>
        <v>2</v>
      </c>
      <c r="AK15" s="193">
        <f>RANK(AG15,AG5:AG20,1)</f>
        <v>3</v>
      </c>
      <c r="AL15" s="192">
        <f>AA15*100+AK15*10+AJ15</f>
        <v>1632</v>
      </c>
    </row>
    <row r="16" spans="1:38" ht="12.75" customHeight="1" x14ac:dyDescent="0.15">
      <c r="A16" s="233"/>
      <c r="B16" s="226" t="str">
        <f>IF(B15="","",IF(B15&gt;D15,"○",IF(B15=D15,"△",IF(B15&lt;D15,"●"))))</f>
        <v>●</v>
      </c>
      <c r="C16" s="225"/>
      <c r="D16" s="224"/>
      <c r="E16" s="226" t="str">
        <f>IF(E15="","",IF(E15&gt;G15,"○",IF(E15=G15,"△",IF(E15&lt;G15,"●"))))</f>
        <v>○</v>
      </c>
      <c r="F16" s="225"/>
      <c r="G16" s="224"/>
      <c r="H16" s="226" t="str">
        <f>IF(H15="","",IF(H15&gt;J15,"○",IF(H15=J15,"△",IF(H15&lt;J15,"●"))))</f>
        <v>●</v>
      </c>
      <c r="I16" s="225"/>
      <c r="J16" s="224"/>
      <c r="K16" s="232" t="str">
        <f>IF(K15="","",IF(K15&gt;M15,"○",IF(K15=M15,"△",IF(K15&lt;M15,"●"))))</f>
        <v/>
      </c>
      <c r="L16" s="231"/>
      <c r="M16" s="230"/>
      <c r="N16" s="226" t="str">
        <f>IF(N15="","",IF(N15&gt;P15,"○",IF(N15=P15,"△",IF(N15&lt;P15,"●"))))</f>
        <v>●</v>
      </c>
      <c r="O16" s="225"/>
      <c r="P16" s="224"/>
      <c r="Q16" s="229"/>
      <c r="R16" s="228"/>
      <c r="S16" s="227"/>
      <c r="T16" s="226" t="str">
        <f>IF(T15="","",IF(T15&gt;V15,"○",IF(T15=V15,"△",IF(T15&lt;V15,"●"))))</f>
        <v>●</v>
      </c>
      <c r="U16" s="225"/>
      <c r="V16" s="224"/>
      <c r="W16" s="226" t="str">
        <f>IF(W15="","",IF(W15&gt;Y15,"○",IF(W15=Y15,"△",IF(W15&lt;Y15,"●"))))</f>
        <v>●</v>
      </c>
      <c r="X16" s="225"/>
      <c r="Y16" s="224"/>
      <c r="Z16" s="212"/>
      <c r="AA16" s="210"/>
      <c r="AB16" s="211"/>
      <c r="AC16" s="210"/>
      <c r="AD16" s="210"/>
      <c r="AE16" s="210"/>
      <c r="AF16" s="210"/>
      <c r="AG16" s="223"/>
      <c r="AH16" s="208"/>
      <c r="AI16" s="173"/>
      <c r="AJ16" s="193"/>
      <c r="AK16" s="193"/>
      <c r="AL16" s="192"/>
    </row>
    <row r="17" spans="1:40" ht="12.75" customHeight="1" x14ac:dyDescent="0.15">
      <c r="A17" s="238" t="s">
        <v>2</v>
      </c>
      <c r="B17" s="221">
        <f>IF(V5="","",V5)</f>
        <v>0</v>
      </c>
      <c r="C17" s="216" t="s">
        <v>63</v>
      </c>
      <c r="D17" s="215">
        <f>IF(T5="","",T5)</f>
        <v>2</v>
      </c>
      <c r="E17" s="217">
        <f>IF(V7="","",V7)</f>
        <v>2</v>
      </c>
      <c r="F17" s="216" t="s">
        <v>63</v>
      </c>
      <c r="G17" s="215">
        <f>IF(T7="","",T7)</f>
        <v>5</v>
      </c>
      <c r="H17" s="217">
        <f>IF(V9="","",V9)</f>
        <v>3</v>
      </c>
      <c r="I17" s="216" t="s">
        <v>63</v>
      </c>
      <c r="J17" s="215">
        <f>IF(T9="","",T9)</f>
        <v>1</v>
      </c>
      <c r="K17" s="220" t="str">
        <f>IF(V11="","",V11)</f>
        <v/>
      </c>
      <c r="L17" s="219" t="s">
        <v>63</v>
      </c>
      <c r="M17" s="218" t="str">
        <f>IF(T11="","",T11)</f>
        <v/>
      </c>
      <c r="N17" s="217">
        <f>IF(V13="","",V13)</f>
        <v>3</v>
      </c>
      <c r="O17" s="216" t="s">
        <v>63</v>
      </c>
      <c r="P17" s="215">
        <f>IF(T13="","",T13)</f>
        <v>3</v>
      </c>
      <c r="Q17" s="217">
        <f>IF(V15="","",V15)</f>
        <v>2</v>
      </c>
      <c r="R17" s="216" t="s">
        <v>63</v>
      </c>
      <c r="S17" s="215">
        <f>IF(T15="","",T15)</f>
        <v>1</v>
      </c>
      <c r="T17" s="237"/>
      <c r="U17" s="214"/>
      <c r="V17" s="236"/>
      <c r="W17" s="235">
        <v>3</v>
      </c>
      <c r="X17" s="216" t="s">
        <v>63</v>
      </c>
      <c r="Y17" s="234">
        <v>3</v>
      </c>
      <c r="Z17" s="212">
        <f>10+IF(E18="○",1,IF(E18="△",1,IF(E18="●",1)))+IF(H18="○",1,IF(H18="△",1,IF(H18="●",1)))+IF(K18="○",1,IF(K18="△",1,IF(K18="●",1)))+IF(N18="○",1,IF(N18="△",1,IF(N18="●",1)))+IF(Q18="○",1,IF(Q18="△",1,IF(Q18="●",1)))+IF(B18="○",1,IF(B18="△",1,IF(B18="●",1)))+IF(W18="○",1,IF(W18="△",1,IF(W18="●",1)))</f>
        <v>16</v>
      </c>
      <c r="AA17" s="210">
        <f>AB17*3+AC17</f>
        <v>21</v>
      </c>
      <c r="AB17" s="211">
        <f>4+IF(E18="○",1,IF(E18="△",0,IF(E18="●",0)))+IF(H18="○",1,IF(H18="△",0,IF(H18="●",0)))+IF(K18="○",1,IF(K18="△",0,IF(K18="●",0)))+IF(N18="○",1,IF(N18="△",0,IF(N18="●",0)))+IF(Q18="○",1,IF(Q18="△",0,IF(Q18="●",0)))+IF(B18="○",1,IF(B18="△",0,IF(B18="●",0)))+IF(W18="○",1,IF(W18="△",0,IF(W18="●",0)))</f>
        <v>6</v>
      </c>
      <c r="AC17" s="210">
        <f>1+IF(E18="○",0,IF(E18="△",1,IF(E18="●",0)))+IF(H18="○",0,IF(H18="△",1,IF(H18="●",0)))+IF(K18="○",0,IF(K18="△",1,IF(K18="●",0)))+IF(N18="○",0,IF(N18="△",1,IF(N18="●",0)))+IF(Q18="○",0,IF(Q18="△",1,IF(Q18="●",0)))+IF(B18="○",0,IF(B18="△",1,IF(B18="●",0)))+IF(W18="○",0,IF(W18="△",1,IF(W18="●",0)))</f>
        <v>3</v>
      </c>
      <c r="AD17" s="210">
        <f>5+IF(E18="○",0,IF(E18="△",0,IF(E18="●",1)))+IF(H18="○",0,IF(H18="△",0,IF(H18="●",1)))+IF(K18="○",0,IF(K18="△",0,IF(K18="●",1)))+IF(N18="○",0,IF(N18="△",0,IF(N18="●",1)))+IF(Q18="○",0,IF(Q18="△",0,IF(Q18="●",1)))+IF(B18="○",0,IF(B18="△",0,IF(B18="●",1)))+IF(W18="○",0,IF(W18="△",0,IF(W18="●",1)))</f>
        <v>7</v>
      </c>
      <c r="AE17" s="210">
        <f>SUM(E17,H17,K17,N17,Q17,B17,W17)</f>
        <v>13</v>
      </c>
      <c r="AF17" s="210">
        <f>SUM(G17,J17,M17,P17,S17,D17,Y17)</f>
        <v>15</v>
      </c>
      <c r="AG17" s="223">
        <f>1+AE17-AF17</f>
        <v>-1</v>
      </c>
      <c r="AH17" s="208">
        <f>RANK(AL17,AL5:AL20)</f>
        <v>5</v>
      </c>
      <c r="AI17" s="173"/>
      <c r="AJ17" s="193">
        <f>RANK(AE17,AE5:AE20,1)</f>
        <v>3</v>
      </c>
      <c r="AK17" s="193">
        <f>RANK(AG17,AG5:AG20,1)</f>
        <v>2</v>
      </c>
      <c r="AL17" s="192">
        <f>AA17*100+AK17*10+AJ17</f>
        <v>2123</v>
      </c>
    </row>
    <row r="18" spans="1:40" ht="12.75" customHeight="1" x14ac:dyDescent="0.15">
      <c r="A18" s="233"/>
      <c r="B18" s="226" t="str">
        <f>IF(B17="","",IF(B17&gt;D17,"○",IF(B17=D17,"△",IF(B17&lt;D17,"●"))))</f>
        <v>●</v>
      </c>
      <c r="C18" s="225"/>
      <c r="D18" s="224"/>
      <c r="E18" s="226" t="str">
        <f>IF(E17="","",IF(E17&gt;G17,"○",IF(E17=G17,"△",IF(E17&lt;G17,"●"))))</f>
        <v>●</v>
      </c>
      <c r="F18" s="225"/>
      <c r="G18" s="224"/>
      <c r="H18" s="226" t="str">
        <f>IF(H17="","",IF(H17&gt;J17,"○",IF(H17=J17,"△",IF(H17&lt;J17,"●"))))</f>
        <v>○</v>
      </c>
      <c r="I18" s="225"/>
      <c r="J18" s="224"/>
      <c r="K18" s="232" t="str">
        <f>IF(K17="","",IF(K17&gt;M17,"○",IF(K17=M17,"△",IF(K17&lt;M17,"●"))))</f>
        <v/>
      </c>
      <c r="L18" s="231"/>
      <c r="M18" s="230"/>
      <c r="N18" s="226" t="str">
        <f>IF(N17="","",IF(N17&gt;P17,"○",IF(N17=P17,"△",IF(N17&lt;P17,"●"))))</f>
        <v>△</v>
      </c>
      <c r="O18" s="225"/>
      <c r="P18" s="224"/>
      <c r="Q18" s="226" t="str">
        <f>IF(Q17="","",IF(Q17&gt;S17,"○",IF(Q17=S17,"△",IF(Q17&lt;S17,"●"))))</f>
        <v>○</v>
      </c>
      <c r="R18" s="225"/>
      <c r="S18" s="224"/>
      <c r="T18" s="229"/>
      <c r="U18" s="228"/>
      <c r="V18" s="227"/>
      <c r="W18" s="226" t="str">
        <f>IF(W17="","",IF(W17&gt;Y17,"○",IF(W17=Y17,"△",IF(W17&lt;Y17,"●"))))</f>
        <v>△</v>
      </c>
      <c r="X18" s="225"/>
      <c r="Y18" s="224"/>
      <c r="Z18" s="212"/>
      <c r="AA18" s="210"/>
      <c r="AB18" s="211"/>
      <c r="AC18" s="210"/>
      <c r="AD18" s="210"/>
      <c r="AE18" s="210"/>
      <c r="AF18" s="210"/>
      <c r="AG18" s="223"/>
      <c r="AH18" s="208"/>
      <c r="AI18" s="173"/>
      <c r="AJ18" s="193"/>
      <c r="AK18" s="193"/>
      <c r="AL18" s="192"/>
    </row>
    <row r="19" spans="1:40" ht="12.75" customHeight="1" x14ac:dyDescent="0.15">
      <c r="A19" s="222" t="s">
        <v>3</v>
      </c>
      <c r="B19" s="221">
        <f>IF(Y5="","",Y5)</f>
        <v>0</v>
      </c>
      <c r="C19" s="216" t="s">
        <v>63</v>
      </c>
      <c r="D19" s="215">
        <f>IF(W5="","",W5)</f>
        <v>18</v>
      </c>
      <c r="E19" s="217">
        <f>IF(Y7="","",Y7)</f>
        <v>1</v>
      </c>
      <c r="F19" s="216" t="s">
        <v>63</v>
      </c>
      <c r="G19" s="215">
        <f>IF(W7="","",W7)</f>
        <v>6</v>
      </c>
      <c r="H19" s="217">
        <f>IF(Y9="","",Y9)</f>
        <v>4</v>
      </c>
      <c r="I19" s="216" t="s">
        <v>63</v>
      </c>
      <c r="J19" s="215">
        <f>IF(W9="","",W9)</f>
        <v>2</v>
      </c>
      <c r="K19" s="220" t="str">
        <f>IF(Y11="","",Y11)</f>
        <v/>
      </c>
      <c r="L19" s="219" t="s">
        <v>63</v>
      </c>
      <c r="M19" s="218" t="str">
        <f>IF(W11="","",W11)</f>
        <v/>
      </c>
      <c r="N19" s="217">
        <f>IF(Y13="","",Y13)</f>
        <v>2</v>
      </c>
      <c r="O19" s="216" t="s">
        <v>63</v>
      </c>
      <c r="P19" s="215">
        <f>IF(W13="","",W13)</f>
        <v>5</v>
      </c>
      <c r="Q19" s="217">
        <f>IF(Y15="","",Y15)</f>
        <v>3</v>
      </c>
      <c r="R19" s="216" t="s">
        <v>63</v>
      </c>
      <c r="S19" s="215">
        <f>IF(W15="","",W15)</f>
        <v>1</v>
      </c>
      <c r="T19" s="217">
        <f>IF(Y17="","",Y17)</f>
        <v>3</v>
      </c>
      <c r="U19" s="216" t="s">
        <v>63</v>
      </c>
      <c r="V19" s="215">
        <f>IF(W17="","",W17)</f>
        <v>3</v>
      </c>
      <c r="W19" s="214"/>
      <c r="X19" s="214"/>
      <c r="Y19" s="213"/>
      <c r="Z19" s="212">
        <f>10+IF(E20="○",1,IF(E20="△",1,IF(E20="●",1)))+IF(H20="○",1,IF(H20="△",1,IF(H20="●",1)))+IF(K20="○",1,IF(K20="△",1,IF(K20="●",1)))+IF(N20="○",1,IF(N20="△",1,IF(N20="●",1)))+IF(Q20="○",1,IF(Q20="△",1,IF(Q20="●",1)))+IF(T20="○",1,IF(T20="△",1,IF(T20="●",1)))+IF(B20="○",1,IF(B20="△",1,IF(B20="●",1)))</f>
        <v>16</v>
      </c>
      <c r="AA19" s="210">
        <f>AB19*3+AC19</f>
        <v>14</v>
      </c>
      <c r="AB19" s="211">
        <f>2+IF(E20="○",1,IF(E20="△",0,IF(E20="●",0)))+IF(H20="○",1,IF(H20="△",0,IF(H20="●",0)))+IF(K20="○",1,IF(K20="△",0,IF(K20="●",0)))+IF(N20="○",1,IF(N20="△",0,IF(N20="●",0)))+IF(Q20="○",1,IF(Q20="△",0,IF(Q20="●",0)))+IF(T20="○",1,IF(T20="△",0,IF(T20="●",0)))+IF(B20="○",1,IF(B20="△",0,IF(B20="●",0)))</f>
        <v>4</v>
      </c>
      <c r="AC19" s="210">
        <f>1+IF(E20="○",0,IF(E20="△",1,IF(E20="●",0)))+IF(H20="○",0,IF(H20="△",1,IF(H20="●",0)))+IF(K20="○",0,IF(K20="△",1,IF(K20="●",0)))+IF(N20="○",0,IF(N20="△",1,IF(N20="●",0)))+IF(Q20="○",0,IF(Q20="△",1,IF(Q20="●",0)))+IF(T20="○",0,IF(T20="△",1,IF(T20="●",0)))+IF(B20="○",0,IF(B20="△",1,IF(B20="●",0)))</f>
        <v>2</v>
      </c>
      <c r="AD19" s="210">
        <f>7+IF(E20="○",0,IF(E20="△",0,IF(E20="●",1)))+IF(H20="○",0,IF(H20="△",0,IF(H20="●",1)))+IF(K20="○",0,IF(K20="△",0,IF(K20="●",1)))+IF(N20="○",0,IF(N20="△",0,IF(N20="●",1)))+IF(Q20="○",0,IF(Q20="△",0,IF(Q20="●",1)))+IF(T20="○",0,IF(T20="△",0,IF(T20="●",1)))+IF(B20="○",0,IF(B20="△",0,IF(B20="●",1)))</f>
        <v>10</v>
      </c>
      <c r="AE19" s="210">
        <f>SUM(E19,H19,K19,N19,Q19,T19,B19)</f>
        <v>13</v>
      </c>
      <c r="AF19" s="210">
        <f>SUM(G19,J19,M19,P19,S19,V19,D19)</f>
        <v>35</v>
      </c>
      <c r="AG19" s="209">
        <f>7+AE19-AF19</f>
        <v>-15</v>
      </c>
      <c r="AH19" s="208">
        <f>RANK(AL19,AL5:AL20)</f>
        <v>7</v>
      </c>
      <c r="AI19" s="173"/>
      <c r="AJ19" s="193">
        <f>RANK(AE19,AE5:AE20,1)</f>
        <v>3</v>
      </c>
      <c r="AK19" s="193">
        <f>RANK(AG19,AG5:AG20,1)</f>
        <v>1</v>
      </c>
      <c r="AL19" s="192">
        <f>AA19*100+AK19*10+AJ19</f>
        <v>1413</v>
      </c>
    </row>
    <row r="20" spans="1:40" ht="12.75" customHeight="1" thickBot="1" x14ac:dyDescent="0.2">
      <c r="A20" s="207"/>
      <c r="B20" s="203" t="str">
        <f>IF(B19="","",IF(B19&gt;D19,"○",IF(B19=D19,"△",IF(B19&lt;D19,"●"))))</f>
        <v>●</v>
      </c>
      <c r="C20" s="202"/>
      <c r="D20" s="201"/>
      <c r="E20" s="203" t="str">
        <f>IF(E19="","",IF(E19&gt;G19,"○",IF(E19=G19,"△",IF(E19&lt;G19,"●"))))</f>
        <v>●</v>
      </c>
      <c r="F20" s="202"/>
      <c r="G20" s="201"/>
      <c r="H20" s="203" t="str">
        <f>IF(H19="","",IF(H19&gt;J19,"○",IF(H19=J19,"△",IF(H19&lt;J19,"●"))))</f>
        <v>○</v>
      </c>
      <c r="I20" s="202"/>
      <c r="J20" s="201"/>
      <c r="K20" s="206" t="str">
        <f>IF(K19="","",IF(K19&gt;M19,"○",IF(K19=M19,"△",IF(K19&lt;M19,"●"))))</f>
        <v/>
      </c>
      <c r="L20" s="205"/>
      <c r="M20" s="204"/>
      <c r="N20" s="203" t="str">
        <f>IF(N19="","",IF(N19&gt;P19,"○",IF(N19=P19,"△",IF(N19&lt;P19,"●"))))</f>
        <v>●</v>
      </c>
      <c r="O20" s="202"/>
      <c r="P20" s="201"/>
      <c r="Q20" s="203" t="str">
        <f>IF(Q19="","",IF(Q19&gt;S19,"○",IF(Q19=S19,"△",IF(Q19&lt;S19,"●"))))</f>
        <v>○</v>
      </c>
      <c r="R20" s="202"/>
      <c r="S20" s="201"/>
      <c r="T20" s="203" t="str">
        <f>IF(T19="","",IF(T19&gt;V19,"○",IF(T19=V19,"△",IF(T19&lt;V19,"●"))))</f>
        <v>△</v>
      </c>
      <c r="U20" s="202"/>
      <c r="V20" s="201"/>
      <c r="W20" s="200"/>
      <c r="X20" s="200"/>
      <c r="Y20" s="199"/>
      <c r="Z20" s="198"/>
      <c r="AA20" s="196"/>
      <c r="AB20" s="197"/>
      <c r="AC20" s="196"/>
      <c r="AD20" s="196"/>
      <c r="AE20" s="196"/>
      <c r="AF20" s="196"/>
      <c r="AG20" s="195"/>
      <c r="AH20" s="194"/>
      <c r="AI20" s="173"/>
      <c r="AJ20" s="193"/>
      <c r="AK20" s="193"/>
      <c r="AL20" s="192"/>
    </row>
    <row r="21" spans="1:40" ht="7.5" customHeight="1" thickBot="1" x14ac:dyDescent="0.2">
      <c r="A21" s="173"/>
      <c r="B21" s="173"/>
      <c r="C21" s="173"/>
      <c r="D21" s="173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3"/>
      <c r="AJ21" s="173"/>
      <c r="AK21" s="173"/>
    </row>
    <row r="22" spans="1:40" ht="14.25" thickBot="1" x14ac:dyDescent="0.2">
      <c r="A22" s="191" t="s">
        <v>62</v>
      </c>
      <c r="B22" s="190" t="s">
        <v>61</v>
      </c>
      <c r="C22" s="189"/>
      <c r="D22" s="188"/>
      <c r="E22" s="186" t="s">
        <v>60</v>
      </c>
      <c r="F22" s="184"/>
      <c r="G22" s="187"/>
      <c r="H22" s="186" t="s">
        <v>59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3"/>
      <c r="W22" s="185" t="s">
        <v>58</v>
      </c>
      <c r="X22" s="184"/>
      <c r="Y22" s="183"/>
      <c r="Z22" s="182" t="s">
        <v>57</v>
      </c>
      <c r="AA22" s="181"/>
      <c r="AB22" s="181"/>
      <c r="AC22" s="181"/>
      <c r="AD22" s="181"/>
      <c r="AE22" s="181"/>
      <c r="AF22" s="180" t="s">
        <v>56</v>
      </c>
      <c r="AG22" s="180"/>
      <c r="AH22" s="179"/>
      <c r="AI22" s="173"/>
      <c r="AJ22" s="173"/>
      <c r="AK22" s="173"/>
    </row>
    <row r="23" spans="1:40" ht="15" customHeight="1" x14ac:dyDescent="0.15">
      <c r="A23" s="36" t="s">
        <v>55</v>
      </c>
      <c r="B23" s="35" t="s">
        <v>14</v>
      </c>
      <c r="C23" s="34"/>
      <c r="D23" s="33"/>
      <c r="E23" s="32" t="s">
        <v>23</v>
      </c>
      <c r="F23" s="31"/>
      <c r="G23" s="30"/>
      <c r="H23" s="29" t="s">
        <v>14</v>
      </c>
      <c r="I23" s="22"/>
      <c r="J23" s="28"/>
      <c r="K23" s="27">
        <v>2</v>
      </c>
      <c r="L23" s="27"/>
      <c r="M23" s="27"/>
      <c r="N23" s="27" t="s">
        <v>0</v>
      </c>
      <c r="O23" s="27"/>
      <c r="P23" s="27"/>
      <c r="Q23" s="27">
        <v>0</v>
      </c>
      <c r="R23" s="27"/>
      <c r="S23" s="27"/>
      <c r="T23" s="26" t="s">
        <v>2</v>
      </c>
      <c r="U23" s="25"/>
      <c r="V23" s="24"/>
      <c r="W23" s="101" t="s">
        <v>9</v>
      </c>
      <c r="X23" s="25"/>
      <c r="Y23" s="24"/>
      <c r="Z23" s="178"/>
      <c r="AA23" s="176"/>
      <c r="AB23" s="176"/>
      <c r="AC23" s="177"/>
      <c r="AD23" s="176"/>
      <c r="AE23" s="176"/>
      <c r="AF23" s="175" t="s">
        <v>54</v>
      </c>
      <c r="AG23" s="174"/>
      <c r="AH23" s="173"/>
      <c r="AI23" s="173"/>
      <c r="AJ23" s="173"/>
      <c r="AK23" s="173"/>
    </row>
    <row r="24" spans="1:40" ht="15" customHeight="1" thickBot="1" x14ac:dyDescent="0.2">
      <c r="A24" s="20"/>
      <c r="B24" s="19"/>
      <c r="C24" s="18"/>
      <c r="D24" s="17"/>
      <c r="E24" s="16" t="s">
        <v>27</v>
      </c>
      <c r="F24" s="15"/>
      <c r="G24" s="14"/>
      <c r="H24" s="13" t="s">
        <v>19</v>
      </c>
      <c r="I24" s="8"/>
      <c r="J24" s="12"/>
      <c r="K24" s="11">
        <v>0</v>
      </c>
      <c r="L24" s="11"/>
      <c r="M24" s="11"/>
      <c r="N24" s="11" t="s">
        <v>15</v>
      </c>
      <c r="O24" s="11"/>
      <c r="P24" s="11"/>
      <c r="Q24" s="11">
        <v>7</v>
      </c>
      <c r="R24" s="11"/>
      <c r="S24" s="11"/>
      <c r="T24" s="97" t="s">
        <v>9</v>
      </c>
      <c r="U24" s="62"/>
      <c r="V24" s="61"/>
      <c r="W24" s="9" t="s">
        <v>14</v>
      </c>
      <c r="X24" s="8"/>
      <c r="Y24" s="7"/>
      <c r="Z24" s="6"/>
      <c r="AA24" s="4"/>
      <c r="AB24" s="4"/>
      <c r="AC24" s="5"/>
      <c r="AD24" s="4"/>
      <c r="AE24" s="4"/>
      <c r="AF24" s="175" t="s">
        <v>53</v>
      </c>
      <c r="AG24" s="174"/>
      <c r="AH24" s="173"/>
      <c r="AI24" s="173"/>
      <c r="AJ24" s="173"/>
      <c r="AK24" s="173"/>
    </row>
    <row r="25" spans="1:40" ht="15" customHeight="1" x14ac:dyDescent="0.15">
      <c r="A25" s="36" t="s">
        <v>52</v>
      </c>
      <c r="B25" s="35" t="s">
        <v>51</v>
      </c>
      <c r="C25" s="34"/>
      <c r="D25" s="33"/>
      <c r="E25" s="32" t="s">
        <v>25</v>
      </c>
      <c r="F25" s="31"/>
      <c r="G25" s="30"/>
      <c r="H25" s="29" t="s">
        <v>3</v>
      </c>
      <c r="I25" s="22"/>
      <c r="J25" s="28"/>
      <c r="K25" s="27">
        <v>2</v>
      </c>
      <c r="L25" s="27"/>
      <c r="M25" s="27"/>
      <c r="N25" s="27" t="s">
        <v>15</v>
      </c>
      <c r="O25" s="27"/>
      <c r="P25" s="27" t="s">
        <v>15</v>
      </c>
      <c r="Q25" s="27">
        <v>5</v>
      </c>
      <c r="R25" s="27"/>
      <c r="S25" s="27"/>
      <c r="T25" s="60" t="s">
        <v>22</v>
      </c>
      <c r="U25" s="22"/>
      <c r="V25" s="21"/>
      <c r="W25" s="23" t="s">
        <v>19</v>
      </c>
      <c r="X25" s="22"/>
      <c r="Y25" s="21"/>
      <c r="Z25" s="6"/>
      <c r="AA25" s="4"/>
      <c r="AB25" s="4"/>
      <c r="AC25" s="5"/>
      <c r="AD25" s="4"/>
      <c r="AE25" s="4"/>
      <c r="AF25" s="175" t="s">
        <v>50</v>
      </c>
      <c r="AG25" s="174"/>
      <c r="AH25" s="173"/>
      <c r="AI25" s="173"/>
      <c r="AJ25" s="173"/>
      <c r="AK25" s="173"/>
    </row>
    <row r="26" spans="1:40" ht="15" customHeight="1" thickBot="1" x14ac:dyDescent="0.2">
      <c r="A26" s="59"/>
      <c r="B26" s="19"/>
      <c r="C26" s="18"/>
      <c r="D26" s="17"/>
      <c r="E26" s="16" t="s">
        <v>49</v>
      </c>
      <c r="F26" s="15"/>
      <c r="G26" s="14"/>
      <c r="H26" s="13" t="s">
        <v>19</v>
      </c>
      <c r="I26" s="8"/>
      <c r="J26" s="12"/>
      <c r="K26" s="11">
        <v>0</v>
      </c>
      <c r="L26" s="11"/>
      <c r="M26" s="11"/>
      <c r="N26" s="11" t="s">
        <v>15</v>
      </c>
      <c r="O26" s="11"/>
      <c r="P26" s="11" t="s">
        <v>15</v>
      </c>
      <c r="Q26" s="11">
        <v>2</v>
      </c>
      <c r="R26" s="11"/>
      <c r="S26" s="11"/>
      <c r="T26" s="10" t="s">
        <v>7</v>
      </c>
      <c r="U26" s="8"/>
      <c r="V26" s="7"/>
      <c r="W26" s="9" t="s">
        <v>3</v>
      </c>
      <c r="X26" s="8"/>
      <c r="Y26" s="7"/>
      <c r="Z26" s="6"/>
      <c r="AA26" s="4"/>
      <c r="AB26" s="4"/>
      <c r="AC26" s="5"/>
      <c r="AD26" s="4"/>
      <c r="AE26" s="4"/>
      <c r="AF26" s="175" t="s">
        <v>48</v>
      </c>
      <c r="AG26" s="174"/>
      <c r="AH26" s="173"/>
      <c r="AI26" s="173"/>
      <c r="AJ26" s="173"/>
      <c r="AK26" s="173"/>
    </row>
    <row r="27" spans="1:40" ht="15" customHeight="1" x14ac:dyDescent="0.15">
      <c r="A27" s="36" t="s">
        <v>47</v>
      </c>
      <c r="B27" s="35" t="s">
        <v>17</v>
      </c>
      <c r="C27" s="34"/>
      <c r="D27" s="33"/>
      <c r="E27" s="32" t="s">
        <v>27</v>
      </c>
      <c r="F27" s="31"/>
      <c r="G27" s="30"/>
      <c r="H27" s="140" t="s">
        <v>22</v>
      </c>
      <c r="I27" s="139"/>
      <c r="J27" s="138"/>
      <c r="K27" s="137">
        <v>0</v>
      </c>
      <c r="L27" s="137"/>
      <c r="M27" s="137"/>
      <c r="N27" s="137" t="s">
        <v>15</v>
      </c>
      <c r="O27" s="137"/>
      <c r="P27" s="137" t="s">
        <v>15</v>
      </c>
      <c r="Q27" s="137">
        <v>5</v>
      </c>
      <c r="R27" s="137"/>
      <c r="S27" s="137"/>
      <c r="T27" s="167" t="s">
        <v>19</v>
      </c>
      <c r="U27" s="139"/>
      <c r="V27" s="166"/>
      <c r="W27" s="135" t="s">
        <v>1</v>
      </c>
      <c r="X27" s="134"/>
      <c r="Y27" s="133"/>
      <c r="Z27" s="6"/>
      <c r="AA27" s="4"/>
      <c r="AB27" s="4"/>
      <c r="AC27" s="5"/>
      <c r="AD27" s="4"/>
      <c r="AE27" s="4"/>
      <c r="AF27" s="3"/>
      <c r="AG27" s="3"/>
      <c r="AH27" s="3"/>
      <c r="AI27" s="3"/>
      <c r="AJ27" s="3"/>
      <c r="AK27" s="3"/>
    </row>
    <row r="28" spans="1:40" ht="15" customHeight="1" thickBot="1" x14ac:dyDescent="0.2">
      <c r="A28" s="59"/>
      <c r="B28" s="19"/>
      <c r="C28" s="18"/>
      <c r="D28" s="17"/>
      <c r="E28" s="42"/>
      <c r="F28" s="41"/>
      <c r="G28" s="40"/>
      <c r="H28" s="13"/>
      <c r="I28" s="8"/>
      <c r="J28" s="12"/>
      <c r="K28" s="11"/>
      <c r="L28" s="11"/>
      <c r="M28" s="11"/>
      <c r="N28" s="11" t="s">
        <v>15</v>
      </c>
      <c r="O28" s="11"/>
      <c r="P28" s="11" t="s">
        <v>15</v>
      </c>
      <c r="Q28" s="11"/>
      <c r="R28" s="11"/>
      <c r="S28" s="11"/>
      <c r="T28" s="97"/>
      <c r="U28" s="62"/>
      <c r="V28" s="61"/>
      <c r="W28" s="9"/>
      <c r="X28" s="8"/>
      <c r="Y28" s="7"/>
      <c r="Z28" s="6"/>
      <c r="AA28" s="4"/>
      <c r="AB28" s="4"/>
      <c r="AC28" s="5"/>
      <c r="AD28" s="4"/>
      <c r="AE28" s="4"/>
      <c r="AF28" s="3"/>
      <c r="AG28" s="3"/>
      <c r="AH28" s="3"/>
      <c r="AI28" s="3"/>
      <c r="AJ28" s="3"/>
      <c r="AK28" s="3"/>
    </row>
    <row r="29" spans="1:40" ht="15" customHeight="1" x14ac:dyDescent="0.15">
      <c r="A29" s="36" t="s">
        <v>46</v>
      </c>
      <c r="B29" s="172" t="s">
        <v>14</v>
      </c>
      <c r="C29" s="171"/>
      <c r="D29" s="170"/>
      <c r="E29" s="157" t="s">
        <v>16</v>
      </c>
      <c r="F29" s="169"/>
      <c r="G29" s="168"/>
      <c r="H29" s="140" t="s">
        <v>14</v>
      </c>
      <c r="I29" s="139"/>
      <c r="J29" s="138"/>
      <c r="K29" s="137">
        <v>2</v>
      </c>
      <c r="L29" s="137"/>
      <c r="M29" s="137"/>
      <c r="N29" s="137" t="s">
        <v>15</v>
      </c>
      <c r="O29" s="137"/>
      <c r="P29" s="137" t="s">
        <v>15</v>
      </c>
      <c r="Q29" s="137">
        <v>3</v>
      </c>
      <c r="R29" s="137"/>
      <c r="S29" s="137"/>
      <c r="T29" s="167" t="s">
        <v>7</v>
      </c>
      <c r="U29" s="139"/>
      <c r="V29" s="166"/>
      <c r="W29" s="135" t="s">
        <v>1</v>
      </c>
      <c r="X29" s="134"/>
      <c r="Y29" s="133"/>
      <c r="Z29" s="6"/>
      <c r="AA29" s="4"/>
      <c r="AB29" s="4"/>
      <c r="AC29" s="5"/>
      <c r="AD29" s="4"/>
      <c r="AE29" s="4"/>
      <c r="AF29" s="3"/>
      <c r="AG29" s="3"/>
      <c r="AH29" s="3"/>
      <c r="AI29" s="3"/>
      <c r="AJ29" s="3"/>
      <c r="AK29" s="3"/>
    </row>
    <row r="30" spans="1:40" ht="15" customHeight="1" x14ac:dyDescent="0.15">
      <c r="A30" s="59"/>
      <c r="B30" s="165" t="s">
        <v>45</v>
      </c>
      <c r="C30" s="164"/>
      <c r="D30" s="163"/>
      <c r="E30" s="55" t="s">
        <v>25</v>
      </c>
      <c r="F30" s="54"/>
      <c r="G30" s="53"/>
      <c r="H30" s="52" t="s">
        <v>9</v>
      </c>
      <c r="I30" s="51"/>
      <c r="J30" s="50"/>
      <c r="K30" s="49">
        <v>1</v>
      </c>
      <c r="L30" s="48"/>
      <c r="M30" s="47"/>
      <c r="N30" s="49" t="s">
        <v>44</v>
      </c>
      <c r="O30" s="48"/>
      <c r="P30" s="47"/>
      <c r="Q30" s="49">
        <v>2</v>
      </c>
      <c r="R30" s="48"/>
      <c r="S30" s="47"/>
      <c r="T30" s="162" t="s">
        <v>2</v>
      </c>
      <c r="U30" s="51"/>
      <c r="V30" s="161"/>
      <c r="W30" s="45" t="s">
        <v>1</v>
      </c>
      <c r="X30" s="44"/>
      <c r="Y30" s="43"/>
      <c r="Z30" s="6"/>
      <c r="AA30" s="4"/>
      <c r="AB30" s="4"/>
      <c r="AC30" s="5"/>
      <c r="AD30" s="4"/>
      <c r="AE30" s="4"/>
      <c r="AF30" s="3"/>
      <c r="AG30" s="3"/>
      <c r="AH30" s="3"/>
      <c r="AI30" s="3"/>
      <c r="AJ30" s="3"/>
      <c r="AK30" s="3"/>
    </row>
    <row r="31" spans="1:40" ht="15" customHeight="1" thickBot="1" x14ac:dyDescent="0.2">
      <c r="A31" s="59"/>
      <c r="B31" s="160" t="s">
        <v>5</v>
      </c>
      <c r="C31" s="159"/>
      <c r="D31" s="158"/>
      <c r="E31" s="42" t="s">
        <v>25</v>
      </c>
      <c r="F31" s="41"/>
      <c r="G31" s="40"/>
      <c r="H31" s="13" t="s">
        <v>3</v>
      </c>
      <c r="I31" s="8"/>
      <c r="J31" s="12"/>
      <c r="K31" s="11">
        <v>1</v>
      </c>
      <c r="L31" s="11"/>
      <c r="M31" s="11"/>
      <c r="N31" s="11" t="s">
        <v>15</v>
      </c>
      <c r="O31" s="11"/>
      <c r="P31" s="11" t="s">
        <v>15</v>
      </c>
      <c r="Q31" s="11">
        <v>6</v>
      </c>
      <c r="R31" s="11"/>
      <c r="S31" s="11"/>
      <c r="T31" s="10" t="s">
        <v>8</v>
      </c>
      <c r="U31" s="8"/>
      <c r="V31" s="7"/>
      <c r="W31" s="9" t="s">
        <v>1</v>
      </c>
      <c r="X31" s="8"/>
      <c r="Y31" s="7"/>
      <c r="Z31" s="6"/>
      <c r="AA31" s="4"/>
      <c r="AB31" s="4"/>
      <c r="AC31" s="5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15" customHeight="1" x14ac:dyDescent="0.15">
      <c r="A32" s="36" t="s">
        <v>43</v>
      </c>
      <c r="B32" s="96" t="s">
        <v>42</v>
      </c>
      <c r="C32" s="95"/>
      <c r="D32" s="94"/>
      <c r="E32" s="157">
        <v>0.39583333333333331</v>
      </c>
      <c r="F32" s="156"/>
      <c r="G32" s="155"/>
      <c r="H32" s="154" t="s">
        <v>22</v>
      </c>
      <c r="I32" s="153"/>
      <c r="J32" s="152"/>
      <c r="K32" s="151">
        <v>5</v>
      </c>
      <c r="L32" s="151"/>
      <c r="M32" s="151"/>
      <c r="N32" s="151" t="s">
        <v>0</v>
      </c>
      <c r="O32" s="151"/>
      <c r="P32" s="151"/>
      <c r="Q32" s="151">
        <v>6</v>
      </c>
      <c r="R32" s="151"/>
      <c r="S32" s="151"/>
      <c r="T32" s="150" t="s">
        <v>8</v>
      </c>
      <c r="U32" s="149"/>
      <c r="V32" s="149"/>
      <c r="W32" s="148" t="s">
        <v>1</v>
      </c>
      <c r="X32" s="147"/>
      <c r="Y32" s="146"/>
      <c r="Z32" s="6"/>
      <c r="AA32" s="4"/>
      <c r="AB32" s="4"/>
      <c r="AC32" s="5"/>
      <c r="AD32" s="4"/>
      <c r="AE32" s="4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15" customHeight="1" thickBot="1" x14ac:dyDescent="0.2">
      <c r="A33" s="20"/>
      <c r="B33" s="91" t="s">
        <v>41</v>
      </c>
      <c r="C33" s="90"/>
      <c r="D33" s="89"/>
      <c r="E33" s="16" t="s">
        <v>4</v>
      </c>
      <c r="F33" s="118"/>
      <c r="G33" s="145"/>
      <c r="H33" s="121" t="s">
        <v>19</v>
      </c>
      <c r="I33" s="115"/>
      <c r="J33" s="115"/>
      <c r="K33" s="11">
        <v>0</v>
      </c>
      <c r="L33" s="11"/>
      <c r="M33" s="11"/>
      <c r="N33" s="11" t="s">
        <v>0</v>
      </c>
      <c r="O33" s="11"/>
      <c r="P33" s="11"/>
      <c r="Q33" s="11">
        <v>0</v>
      </c>
      <c r="R33" s="11"/>
      <c r="S33" s="11"/>
      <c r="T33" s="144" t="s">
        <v>2</v>
      </c>
      <c r="U33" s="112"/>
      <c r="V33" s="112"/>
      <c r="W33" s="113" t="s">
        <v>40</v>
      </c>
      <c r="X33" s="112"/>
      <c r="Y33" s="111"/>
      <c r="Z33" s="6"/>
      <c r="AA33" s="4"/>
      <c r="AB33" s="4"/>
      <c r="AC33" s="5"/>
      <c r="AD33" s="4"/>
      <c r="AE33" s="4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5" customHeight="1" x14ac:dyDescent="0.15">
      <c r="A34" s="59" t="s">
        <v>39</v>
      </c>
      <c r="B34" s="83" t="s">
        <v>17</v>
      </c>
      <c r="C34" s="82"/>
      <c r="D34" s="81"/>
      <c r="E34" s="143" t="s">
        <v>23</v>
      </c>
      <c r="F34" s="142"/>
      <c r="G34" s="141"/>
      <c r="H34" s="140" t="s">
        <v>7</v>
      </c>
      <c r="I34" s="139"/>
      <c r="J34" s="138"/>
      <c r="K34" s="137">
        <v>2</v>
      </c>
      <c r="L34" s="137"/>
      <c r="M34" s="137"/>
      <c r="N34" s="137" t="s">
        <v>0</v>
      </c>
      <c r="O34" s="137"/>
      <c r="P34" s="137" t="s">
        <v>0</v>
      </c>
      <c r="Q34" s="137">
        <v>1</v>
      </c>
      <c r="R34" s="137"/>
      <c r="S34" s="137"/>
      <c r="T34" s="136" t="s">
        <v>22</v>
      </c>
      <c r="U34" s="134"/>
      <c r="V34" s="133"/>
      <c r="W34" s="135" t="s">
        <v>9</v>
      </c>
      <c r="X34" s="134"/>
      <c r="Y34" s="133"/>
      <c r="Z34" s="6"/>
      <c r="AA34" s="4"/>
      <c r="AB34" s="4"/>
      <c r="AC34" s="5"/>
      <c r="AD34" s="4"/>
      <c r="AE34" s="4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5" customHeight="1" x14ac:dyDescent="0.15">
      <c r="A35" s="59"/>
      <c r="B35" s="83"/>
      <c r="C35" s="82"/>
      <c r="D35" s="81"/>
      <c r="E35" s="55" t="s">
        <v>38</v>
      </c>
      <c r="F35" s="54"/>
      <c r="G35" s="53"/>
      <c r="H35" s="132" t="s">
        <v>9</v>
      </c>
      <c r="I35" s="44"/>
      <c r="J35" s="131"/>
      <c r="K35" s="49">
        <v>1</v>
      </c>
      <c r="L35" s="48"/>
      <c r="M35" s="47"/>
      <c r="N35" s="49" t="s">
        <v>34</v>
      </c>
      <c r="O35" s="48"/>
      <c r="P35" s="47"/>
      <c r="Q35" s="49">
        <v>3</v>
      </c>
      <c r="R35" s="48"/>
      <c r="S35" s="47"/>
      <c r="T35" s="46" t="s">
        <v>37</v>
      </c>
      <c r="U35" s="44"/>
      <c r="V35" s="43"/>
      <c r="W35" s="45" t="s">
        <v>36</v>
      </c>
      <c r="X35" s="44"/>
      <c r="Y35" s="43"/>
      <c r="Z35" s="6"/>
      <c r="AA35" s="4"/>
      <c r="AB35" s="4"/>
      <c r="AC35" s="5"/>
      <c r="AD35" s="4"/>
      <c r="AE35" s="4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5" customHeight="1" thickBot="1" x14ac:dyDescent="0.2">
      <c r="A36" s="59"/>
      <c r="B36" s="19"/>
      <c r="C36" s="18"/>
      <c r="D36" s="17"/>
      <c r="E36" s="42" t="s">
        <v>35</v>
      </c>
      <c r="F36" s="41"/>
      <c r="G36" s="40"/>
      <c r="H36" s="130" t="s">
        <v>2</v>
      </c>
      <c r="I36" s="62"/>
      <c r="J36" s="129"/>
      <c r="K36" s="11">
        <v>2</v>
      </c>
      <c r="L36" s="11"/>
      <c r="M36" s="11"/>
      <c r="N36" s="11" t="s">
        <v>34</v>
      </c>
      <c r="O36" s="11"/>
      <c r="P36" s="11" t="s">
        <v>34</v>
      </c>
      <c r="Q36" s="11">
        <v>5</v>
      </c>
      <c r="R36" s="11"/>
      <c r="S36" s="11"/>
      <c r="T36" s="10" t="s">
        <v>8</v>
      </c>
      <c r="U36" s="8"/>
      <c r="V36" s="7"/>
      <c r="W36" s="9" t="s">
        <v>33</v>
      </c>
      <c r="X36" s="8"/>
      <c r="Y36" s="7"/>
      <c r="Z36" s="6"/>
      <c r="AA36" s="4"/>
      <c r="AB36" s="4"/>
      <c r="AC36" s="5"/>
      <c r="AD36" s="4"/>
      <c r="AE36" s="4"/>
      <c r="AF36" s="3"/>
      <c r="AG36" s="3"/>
      <c r="AH36" s="3"/>
      <c r="AI36" s="3"/>
      <c r="AJ36" s="3"/>
      <c r="AK36" s="3"/>
      <c r="AL36" s="3"/>
      <c r="AM36" s="3"/>
      <c r="AN36" s="2"/>
    </row>
    <row r="37" spans="1:40" ht="15" customHeight="1" x14ac:dyDescent="0.15">
      <c r="A37" s="36" t="s">
        <v>32</v>
      </c>
      <c r="B37" s="96" t="s">
        <v>5</v>
      </c>
      <c r="C37" s="95"/>
      <c r="D37" s="94"/>
      <c r="E37" s="32" t="s">
        <v>16</v>
      </c>
      <c r="F37" s="31"/>
      <c r="G37" s="30"/>
      <c r="H37" s="29" t="s">
        <v>3</v>
      </c>
      <c r="I37" s="22"/>
      <c r="J37" s="28"/>
      <c r="K37" s="27">
        <v>4</v>
      </c>
      <c r="L37" s="27"/>
      <c r="M37" s="27"/>
      <c r="N37" s="27" t="s">
        <v>15</v>
      </c>
      <c r="O37" s="27"/>
      <c r="P37" s="27"/>
      <c r="Q37" s="27">
        <v>2</v>
      </c>
      <c r="R37" s="27"/>
      <c r="S37" s="27"/>
      <c r="T37" s="128" t="s">
        <v>7</v>
      </c>
      <c r="U37" s="123"/>
      <c r="V37" s="123"/>
      <c r="W37" s="23" t="s">
        <v>1</v>
      </c>
      <c r="X37" s="22"/>
      <c r="Y37" s="21"/>
      <c r="Z37" s="6"/>
      <c r="AA37" s="4"/>
      <c r="AB37" s="4"/>
      <c r="AC37" s="5"/>
      <c r="AD37" s="4"/>
      <c r="AE37" s="4"/>
      <c r="AF37" s="3"/>
      <c r="AG37" s="3"/>
      <c r="AH37" s="3"/>
      <c r="AI37" s="3"/>
      <c r="AJ37" s="3"/>
      <c r="AK37" s="3"/>
      <c r="AL37" s="3"/>
      <c r="AM37" s="3"/>
      <c r="AN37" s="2"/>
    </row>
    <row r="38" spans="1:40" ht="15" customHeight="1" thickBot="1" x14ac:dyDescent="0.2">
      <c r="A38" s="59"/>
      <c r="B38" s="91"/>
      <c r="C38" s="90"/>
      <c r="D38" s="89"/>
      <c r="E38" s="42"/>
      <c r="F38" s="41"/>
      <c r="G38" s="40"/>
      <c r="H38" s="72"/>
      <c r="I38" s="71"/>
      <c r="J38" s="70"/>
      <c r="K38" s="88"/>
      <c r="L38" s="88"/>
      <c r="M38" s="88"/>
      <c r="N38" s="88" t="s">
        <v>15</v>
      </c>
      <c r="O38" s="88"/>
      <c r="P38" s="88"/>
      <c r="Q38" s="88"/>
      <c r="R38" s="88"/>
      <c r="S38" s="88"/>
      <c r="T38" s="87"/>
      <c r="U38" s="86"/>
      <c r="V38" s="86"/>
      <c r="W38" s="85"/>
      <c r="X38" s="71"/>
      <c r="Y38" s="84"/>
      <c r="Z38" s="6"/>
      <c r="AA38" s="4"/>
      <c r="AB38" s="4"/>
      <c r="AC38" s="5"/>
      <c r="AD38" s="4"/>
      <c r="AE38" s="4"/>
      <c r="AF38" s="3"/>
      <c r="AG38" s="3"/>
      <c r="AH38" s="3"/>
      <c r="AI38" s="3"/>
      <c r="AJ38" s="3"/>
      <c r="AK38" s="3"/>
      <c r="AL38" s="3"/>
      <c r="AM38" s="3"/>
      <c r="AN38" s="2"/>
    </row>
    <row r="39" spans="1:40" ht="15" customHeight="1" x14ac:dyDescent="0.15">
      <c r="A39" s="36" t="s">
        <v>31</v>
      </c>
      <c r="B39" s="35" t="s">
        <v>17</v>
      </c>
      <c r="C39" s="34"/>
      <c r="D39" s="33"/>
      <c r="E39" s="32" t="s">
        <v>16</v>
      </c>
      <c r="F39" s="31"/>
      <c r="G39" s="30"/>
      <c r="H39" s="127" t="s">
        <v>22</v>
      </c>
      <c r="I39" s="123"/>
      <c r="J39" s="126"/>
      <c r="K39" s="27">
        <v>1</v>
      </c>
      <c r="L39" s="27"/>
      <c r="M39" s="27"/>
      <c r="N39" s="27" t="s">
        <v>15</v>
      </c>
      <c r="O39" s="27"/>
      <c r="P39" s="27"/>
      <c r="Q39" s="27">
        <v>0</v>
      </c>
      <c r="R39" s="27"/>
      <c r="S39" s="27"/>
      <c r="T39" s="93" t="s">
        <v>9</v>
      </c>
      <c r="U39" s="92"/>
      <c r="V39" s="125"/>
      <c r="W39" s="124" t="s">
        <v>7</v>
      </c>
      <c r="X39" s="123"/>
      <c r="Y39" s="122"/>
      <c r="Z39" s="6"/>
      <c r="AA39" s="4"/>
      <c r="AB39" s="4"/>
      <c r="AC39" s="5"/>
      <c r="AD39" s="4"/>
      <c r="AE39" s="4"/>
      <c r="AF39" s="3"/>
      <c r="AG39" s="3"/>
      <c r="AH39" s="3"/>
      <c r="AI39" s="3"/>
      <c r="AJ39" s="3"/>
      <c r="AK39" s="3"/>
      <c r="AL39" s="3"/>
      <c r="AM39" s="3"/>
      <c r="AN39" s="2"/>
    </row>
    <row r="40" spans="1:40" ht="15" customHeight="1" thickBot="1" x14ac:dyDescent="0.2">
      <c r="A40" s="59"/>
      <c r="B40" s="19"/>
      <c r="C40" s="18"/>
      <c r="D40" s="17"/>
      <c r="E40" s="16" t="s">
        <v>27</v>
      </c>
      <c r="F40" s="15"/>
      <c r="G40" s="14"/>
      <c r="H40" s="121" t="s">
        <v>8</v>
      </c>
      <c r="I40" s="115"/>
      <c r="J40" s="120"/>
      <c r="K40" s="119">
        <v>3</v>
      </c>
      <c r="L40" s="118"/>
      <c r="M40" s="117"/>
      <c r="N40" s="119" t="s">
        <v>15</v>
      </c>
      <c r="O40" s="118"/>
      <c r="P40" s="117"/>
      <c r="Q40" s="119">
        <v>1</v>
      </c>
      <c r="R40" s="118"/>
      <c r="S40" s="117"/>
      <c r="T40" s="116" t="s">
        <v>7</v>
      </c>
      <c r="U40" s="115"/>
      <c r="V40" s="114"/>
      <c r="W40" s="113" t="s">
        <v>9</v>
      </c>
      <c r="X40" s="112"/>
      <c r="Y40" s="111"/>
      <c r="Z40" s="6"/>
      <c r="AA40" s="4"/>
      <c r="AB40" s="4"/>
      <c r="AC40" s="5"/>
      <c r="AD40" s="4"/>
      <c r="AE40" s="4"/>
      <c r="AF40" s="3"/>
      <c r="AG40" s="3"/>
      <c r="AH40" s="3"/>
      <c r="AI40" s="3"/>
      <c r="AJ40" s="3"/>
      <c r="AK40" s="3"/>
      <c r="AL40" s="3"/>
      <c r="AM40" s="3"/>
      <c r="AN40" s="2"/>
    </row>
    <row r="41" spans="1:40" ht="15" customHeight="1" x14ac:dyDescent="0.15">
      <c r="A41" s="36" t="s">
        <v>30</v>
      </c>
      <c r="B41" s="110" t="s">
        <v>29</v>
      </c>
      <c r="C41" s="109"/>
      <c r="D41" s="108"/>
      <c r="E41" s="32" t="s">
        <v>16</v>
      </c>
      <c r="F41" s="31"/>
      <c r="G41" s="30"/>
      <c r="H41" s="107" t="s">
        <v>14</v>
      </c>
      <c r="I41" s="103"/>
      <c r="J41" s="106"/>
      <c r="K41" s="105"/>
      <c r="L41" s="105"/>
      <c r="M41" s="105"/>
      <c r="N41" s="105" t="s">
        <v>15</v>
      </c>
      <c r="O41" s="105"/>
      <c r="P41" s="105" t="s">
        <v>15</v>
      </c>
      <c r="Q41" s="105"/>
      <c r="R41" s="105"/>
      <c r="S41" s="105"/>
      <c r="T41" s="104" t="s">
        <v>19</v>
      </c>
      <c r="U41" s="103"/>
      <c r="V41" s="102"/>
      <c r="W41" s="101" t="s">
        <v>2</v>
      </c>
      <c r="X41" s="25"/>
      <c r="Y41" s="24"/>
      <c r="Z41" s="6"/>
      <c r="AA41" s="4"/>
      <c r="AB41" s="4"/>
      <c r="AC41" s="5"/>
      <c r="AD41" s="4"/>
      <c r="AE41" s="4"/>
      <c r="AF41" s="3"/>
      <c r="AG41" s="3"/>
      <c r="AH41" s="3"/>
      <c r="AI41" s="3"/>
      <c r="AJ41" s="3"/>
      <c r="AK41" s="3"/>
      <c r="AL41" s="3"/>
      <c r="AM41" s="3"/>
      <c r="AN41" s="2"/>
    </row>
    <row r="42" spans="1:40" ht="15" customHeight="1" thickBot="1" x14ac:dyDescent="0.2">
      <c r="A42" s="59"/>
      <c r="B42" s="100" t="s">
        <v>28</v>
      </c>
      <c r="C42" s="99"/>
      <c r="D42" s="98"/>
      <c r="E42" s="42" t="s">
        <v>27</v>
      </c>
      <c r="F42" s="41"/>
      <c r="G42" s="40"/>
      <c r="H42" s="72" t="s">
        <v>7</v>
      </c>
      <c r="I42" s="71"/>
      <c r="J42" s="70"/>
      <c r="K42" s="11">
        <v>1</v>
      </c>
      <c r="L42" s="11"/>
      <c r="M42" s="11"/>
      <c r="N42" s="11" t="s">
        <v>15</v>
      </c>
      <c r="O42" s="11"/>
      <c r="P42" s="11" t="s">
        <v>15</v>
      </c>
      <c r="Q42" s="11">
        <v>3</v>
      </c>
      <c r="R42" s="11"/>
      <c r="S42" s="11"/>
      <c r="T42" s="97" t="s">
        <v>2</v>
      </c>
      <c r="U42" s="62"/>
      <c r="V42" s="61"/>
      <c r="W42" s="9" t="s">
        <v>14</v>
      </c>
      <c r="X42" s="8"/>
      <c r="Y42" s="7"/>
      <c r="Z42" s="6"/>
      <c r="AA42" s="4"/>
      <c r="AB42" s="4"/>
      <c r="AC42" s="5"/>
      <c r="AD42" s="4"/>
      <c r="AE42" s="4"/>
      <c r="AF42" s="3"/>
      <c r="AG42" s="3"/>
      <c r="AH42" s="3"/>
      <c r="AI42" s="3"/>
      <c r="AJ42" s="3"/>
      <c r="AK42" s="3"/>
      <c r="AL42" s="3"/>
      <c r="AM42" s="3"/>
      <c r="AN42" s="2"/>
    </row>
    <row r="43" spans="1:40" ht="15" customHeight="1" x14ac:dyDescent="0.15">
      <c r="A43" s="36" t="s">
        <v>26</v>
      </c>
      <c r="B43" s="96" t="s">
        <v>17</v>
      </c>
      <c r="C43" s="95"/>
      <c r="D43" s="94"/>
      <c r="E43" s="32" t="s">
        <v>25</v>
      </c>
      <c r="F43" s="31"/>
      <c r="G43" s="30"/>
      <c r="H43" s="29" t="s">
        <v>22</v>
      </c>
      <c r="I43" s="22"/>
      <c r="J43" s="28"/>
      <c r="K43" s="27">
        <v>3</v>
      </c>
      <c r="L43" s="27"/>
      <c r="M43" s="27"/>
      <c r="N43" s="27" t="s">
        <v>15</v>
      </c>
      <c r="O43" s="27"/>
      <c r="P43" s="27"/>
      <c r="Q43" s="27">
        <v>3</v>
      </c>
      <c r="R43" s="27"/>
      <c r="S43" s="27"/>
      <c r="T43" s="93" t="s">
        <v>2</v>
      </c>
      <c r="U43" s="92"/>
      <c r="V43" s="92"/>
      <c r="W43" s="23" t="s">
        <v>1</v>
      </c>
      <c r="X43" s="22"/>
      <c r="Y43" s="21"/>
      <c r="Z43" s="6"/>
      <c r="AA43" s="4"/>
      <c r="AB43" s="4"/>
      <c r="AC43" s="5"/>
      <c r="AD43" s="4"/>
      <c r="AE43" s="4"/>
      <c r="AF43" s="3"/>
      <c r="AG43" s="3"/>
      <c r="AH43" s="3"/>
      <c r="AI43" s="3"/>
      <c r="AJ43" s="3"/>
      <c r="AK43" s="3"/>
      <c r="AL43" s="3"/>
      <c r="AM43" s="3"/>
      <c r="AN43" s="2"/>
    </row>
    <row r="44" spans="1:40" ht="15" customHeight="1" thickBot="1" x14ac:dyDescent="0.2">
      <c r="A44" s="59"/>
      <c r="B44" s="91"/>
      <c r="C44" s="90"/>
      <c r="D44" s="89"/>
      <c r="E44" s="42"/>
      <c r="F44" s="41"/>
      <c r="G44" s="40"/>
      <c r="H44" s="72"/>
      <c r="I44" s="71"/>
      <c r="J44" s="70"/>
      <c r="K44" s="88"/>
      <c r="L44" s="88"/>
      <c r="M44" s="88"/>
      <c r="N44" s="88" t="s">
        <v>0</v>
      </c>
      <c r="O44" s="88"/>
      <c r="P44" s="88"/>
      <c r="Q44" s="88"/>
      <c r="R44" s="88"/>
      <c r="S44" s="88"/>
      <c r="T44" s="87"/>
      <c r="U44" s="86"/>
      <c r="V44" s="86"/>
      <c r="W44" s="85"/>
      <c r="X44" s="71"/>
      <c r="Y44" s="84"/>
      <c r="Z44" s="6"/>
      <c r="AA44" s="4"/>
      <c r="AB44" s="4"/>
      <c r="AC44" s="5"/>
      <c r="AD44" s="4"/>
      <c r="AE44" s="4"/>
      <c r="AF44" s="3"/>
      <c r="AG44" s="3"/>
      <c r="AH44" s="3"/>
      <c r="AI44" s="3"/>
      <c r="AJ44" s="3"/>
      <c r="AK44" s="3"/>
      <c r="AL44" s="3"/>
      <c r="AM44" s="3"/>
      <c r="AN44" s="2"/>
    </row>
    <row r="45" spans="1:40" ht="15" customHeight="1" x14ac:dyDescent="0.15">
      <c r="A45" s="36" t="s">
        <v>24</v>
      </c>
      <c r="B45" s="35" t="s">
        <v>17</v>
      </c>
      <c r="C45" s="34"/>
      <c r="D45" s="33"/>
      <c r="E45" s="32" t="s">
        <v>23</v>
      </c>
      <c r="F45" s="31"/>
      <c r="G45" s="30"/>
      <c r="H45" s="29" t="s">
        <v>14</v>
      </c>
      <c r="I45" s="22"/>
      <c r="J45" s="28"/>
      <c r="K45" s="27">
        <v>1</v>
      </c>
      <c r="L45" s="27"/>
      <c r="M45" s="27"/>
      <c r="N45" s="27" t="s">
        <v>0</v>
      </c>
      <c r="O45" s="27"/>
      <c r="P45" s="27" t="s">
        <v>0</v>
      </c>
      <c r="Q45" s="27">
        <v>1</v>
      </c>
      <c r="R45" s="27"/>
      <c r="S45" s="27"/>
      <c r="T45" s="60" t="s">
        <v>22</v>
      </c>
      <c r="U45" s="22"/>
      <c r="V45" s="21"/>
      <c r="W45" s="23" t="s">
        <v>19</v>
      </c>
      <c r="X45" s="22"/>
      <c r="Y45" s="21"/>
      <c r="Z45" s="6"/>
      <c r="AA45" s="4"/>
      <c r="AB45" s="4"/>
      <c r="AC45" s="5"/>
      <c r="AD45" s="4"/>
      <c r="AE45" s="4"/>
      <c r="AF45" s="3"/>
      <c r="AG45" s="3"/>
      <c r="AH45" s="3"/>
      <c r="AI45" s="3"/>
      <c r="AJ45" s="3"/>
      <c r="AK45" s="3"/>
      <c r="AL45" s="3"/>
      <c r="AM45" s="3"/>
      <c r="AN45" s="2"/>
    </row>
    <row r="46" spans="1:40" ht="15" customHeight="1" x14ac:dyDescent="0.15">
      <c r="A46" s="59"/>
      <c r="B46" s="83"/>
      <c r="C46" s="82"/>
      <c r="D46" s="81"/>
      <c r="E46" s="55" t="s">
        <v>21</v>
      </c>
      <c r="F46" s="54"/>
      <c r="G46" s="53"/>
      <c r="H46" s="80" t="s">
        <v>3</v>
      </c>
      <c r="I46" s="74"/>
      <c r="J46" s="79"/>
      <c r="K46" s="78"/>
      <c r="L46" s="77"/>
      <c r="M46" s="76"/>
      <c r="N46" s="78" t="s">
        <v>11</v>
      </c>
      <c r="O46" s="77"/>
      <c r="P46" s="76"/>
      <c r="Q46" s="78"/>
      <c r="R46" s="77"/>
      <c r="S46" s="76"/>
      <c r="T46" s="75" t="s">
        <v>19</v>
      </c>
      <c r="U46" s="74"/>
      <c r="V46" s="73"/>
      <c r="W46" s="45" t="s">
        <v>14</v>
      </c>
      <c r="X46" s="44"/>
      <c r="Y46" s="43"/>
      <c r="Z46" s="6"/>
      <c r="AA46" s="4"/>
      <c r="AB46" s="4"/>
      <c r="AC46" s="5"/>
      <c r="AD46" s="4"/>
      <c r="AE46" s="4"/>
      <c r="AF46" s="3"/>
      <c r="AG46" s="3"/>
      <c r="AH46" s="3"/>
      <c r="AI46" s="3"/>
      <c r="AJ46" s="3"/>
      <c r="AK46" s="3"/>
      <c r="AL46" s="3"/>
      <c r="AM46" s="3"/>
      <c r="AN46" s="2"/>
    </row>
    <row r="47" spans="1:40" ht="15" customHeight="1" thickBot="1" x14ac:dyDescent="0.2">
      <c r="A47" s="59"/>
      <c r="B47" s="19"/>
      <c r="C47" s="18"/>
      <c r="D47" s="17"/>
      <c r="E47" s="42" t="s">
        <v>4</v>
      </c>
      <c r="F47" s="41"/>
      <c r="G47" s="40"/>
      <c r="H47" s="72" t="s">
        <v>14</v>
      </c>
      <c r="I47" s="71"/>
      <c r="J47" s="70"/>
      <c r="K47" s="11">
        <v>1</v>
      </c>
      <c r="L47" s="11"/>
      <c r="M47" s="11"/>
      <c r="N47" s="11" t="s">
        <v>0</v>
      </c>
      <c r="O47" s="11"/>
      <c r="P47" s="11" t="s">
        <v>0</v>
      </c>
      <c r="Q47" s="11">
        <v>3</v>
      </c>
      <c r="R47" s="11"/>
      <c r="S47" s="11"/>
      <c r="T47" s="10" t="s">
        <v>8</v>
      </c>
      <c r="U47" s="8"/>
      <c r="V47" s="7"/>
      <c r="W47" s="9" t="s">
        <v>3</v>
      </c>
      <c r="X47" s="8"/>
      <c r="Y47" s="7"/>
      <c r="Z47" s="6"/>
      <c r="AA47" s="4"/>
      <c r="AB47" s="4"/>
      <c r="AC47" s="5"/>
      <c r="AD47" s="4"/>
      <c r="AE47" s="4"/>
      <c r="AF47" s="3"/>
      <c r="AG47" s="3"/>
      <c r="AH47" s="3"/>
      <c r="AI47" s="3"/>
      <c r="AJ47" s="3"/>
      <c r="AK47" s="3"/>
      <c r="AL47" s="3"/>
      <c r="AM47" s="3"/>
      <c r="AN47" s="2"/>
    </row>
    <row r="48" spans="1:40" ht="15" customHeight="1" x14ac:dyDescent="0.15">
      <c r="A48" s="36" t="s">
        <v>20</v>
      </c>
      <c r="B48" s="35" t="s">
        <v>14</v>
      </c>
      <c r="C48" s="34"/>
      <c r="D48" s="33"/>
      <c r="E48" s="32" t="s">
        <v>10</v>
      </c>
      <c r="F48" s="31"/>
      <c r="G48" s="30"/>
      <c r="H48" s="29" t="s">
        <v>14</v>
      </c>
      <c r="I48" s="22"/>
      <c r="J48" s="28"/>
      <c r="K48" s="27">
        <v>4</v>
      </c>
      <c r="L48" s="27"/>
      <c r="M48" s="27"/>
      <c r="N48" s="27" t="s">
        <v>0</v>
      </c>
      <c r="O48" s="27"/>
      <c r="P48" s="27" t="s">
        <v>0</v>
      </c>
      <c r="Q48" s="27">
        <v>0</v>
      </c>
      <c r="R48" s="27"/>
      <c r="S48" s="27"/>
      <c r="T48" s="26" t="s">
        <v>9</v>
      </c>
      <c r="U48" s="25"/>
      <c r="V48" s="24"/>
      <c r="W48" s="23" t="s">
        <v>19</v>
      </c>
      <c r="X48" s="22"/>
      <c r="Y48" s="21"/>
      <c r="Z48" s="6"/>
      <c r="AA48" s="4"/>
      <c r="AB48" s="4"/>
      <c r="AC48" s="5"/>
      <c r="AD48" s="4"/>
      <c r="AE48" s="4"/>
      <c r="AF48" s="3"/>
      <c r="AG48" s="3"/>
      <c r="AH48" s="3"/>
      <c r="AI48" s="3"/>
      <c r="AJ48" s="3"/>
      <c r="AK48" s="3"/>
      <c r="AL48" s="3"/>
      <c r="AM48" s="3"/>
      <c r="AN48" s="2"/>
    </row>
    <row r="49" spans="1:40" ht="15" customHeight="1" thickBot="1" x14ac:dyDescent="0.2">
      <c r="A49" s="20"/>
      <c r="B49" s="19"/>
      <c r="C49" s="18"/>
      <c r="D49" s="17"/>
      <c r="E49" s="42" t="s">
        <v>4</v>
      </c>
      <c r="F49" s="41"/>
      <c r="G49" s="40"/>
      <c r="H49" s="69" t="s">
        <v>19</v>
      </c>
      <c r="I49" s="65"/>
      <c r="J49" s="68"/>
      <c r="K49" s="67"/>
      <c r="L49" s="67"/>
      <c r="M49" s="67"/>
      <c r="N49" s="67" t="s">
        <v>0</v>
      </c>
      <c r="O49" s="67"/>
      <c r="P49" s="67" t="s">
        <v>0</v>
      </c>
      <c r="Q49" s="67"/>
      <c r="R49" s="67"/>
      <c r="S49" s="67"/>
      <c r="T49" s="66" t="s">
        <v>8</v>
      </c>
      <c r="U49" s="65"/>
      <c r="V49" s="64"/>
      <c r="W49" s="63" t="s">
        <v>9</v>
      </c>
      <c r="X49" s="62"/>
      <c r="Y49" s="61"/>
      <c r="Z49" s="6"/>
      <c r="AA49" s="4"/>
      <c r="AB49" s="4"/>
      <c r="AC49" s="5"/>
      <c r="AD49" s="4"/>
      <c r="AE49" s="4"/>
      <c r="AF49" s="3"/>
      <c r="AG49" s="3"/>
      <c r="AH49" s="3"/>
      <c r="AI49" s="3"/>
      <c r="AJ49" s="3"/>
      <c r="AK49" s="3"/>
      <c r="AL49" s="3"/>
      <c r="AM49" s="3"/>
      <c r="AN49" s="2"/>
    </row>
    <row r="50" spans="1:40" ht="15" customHeight="1" x14ac:dyDescent="0.15">
      <c r="A50" s="36" t="s">
        <v>18</v>
      </c>
      <c r="B50" s="35" t="s">
        <v>17</v>
      </c>
      <c r="C50" s="34"/>
      <c r="D50" s="33"/>
      <c r="E50" s="32" t="s">
        <v>16</v>
      </c>
      <c r="F50" s="31"/>
      <c r="G50" s="30"/>
      <c r="H50" s="29" t="s">
        <v>3</v>
      </c>
      <c r="I50" s="22"/>
      <c r="J50" s="28"/>
      <c r="K50" s="27">
        <v>0</v>
      </c>
      <c r="L50" s="27"/>
      <c r="M50" s="27"/>
      <c r="N50" s="27" t="s">
        <v>15</v>
      </c>
      <c r="O50" s="27"/>
      <c r="P50" s="27" t="s">
        <v>15</v>
      </c>
      <c r="Q50" s="27">
        <v>18</v>
      </c>
      <c r="R50" s="27"/>
      <c r="S50" s="27"/>
      <c r="T50" s="60" t="s">
        <v>14</v>
      </c>
      <c r="U50" s="22"/>
      <c r="V50" s="21"/>
      <c r="W50" s="23" t="s">
        <v>1</v>
      </c>
      <c r="X50" s="22"/>
      <c r="Y50" s="21"/>
      <c r="Z50" s="6"/>
      <c r="AA50" s="4"/>
      <c r="AB50" s="4"/>
      <c r="AC50" s="5"/>
      <c r="AD50" s="4"/>
      <c r="AE50" s="4"/>
      <c r="AF50" s="3"/>
      <c r="AG50" s="3"/>
      <c r="AH50" s="3"/>
      <c r="AI50" s="3"/>
      <c r="AJ50" s="3"/>
      <c r="AK50" s="3"/>
      <c r="AL50" s="3"/>
      <c r="AM50" s="3"/>
      <c r="AN50" s="2"/>
    </row>
    <row r="51" spans="1:40" ht="15" customHeight="1" x14ac:dyDescent="0.15">
      <c r="A51" s="59"/>
      <c r="B51" s="58" t="s">
        <v>13</v>
      </c>
      <c r="C51" s="57"/>
      <c r="D51" s="56"/>
      <c r="E51" s="55" t="s">
        <v>12</v>
      </c>
      <c r="F51" s="54"/>
      <c r="G51" s="53"/>
      <c r="H51" s="52" t="s">
        <v>9</v>
      </c>
      <c r="I51" s="51"/>
      <c r="J51" s="50"/>
      <c r="K51" s="49">
        <v>0</v>
      </c>
      <c r="L51" s="48"/>
      <c r="M51" s="47"/>
      <c r="N51" s="49" t="s">
        <v>11</v>
      </c>
      <c r="O51" s="48"/>
      <c r="P51" s="47"/>
      <c r="Q51" s="49">
        <v>4</v>
      </c>
      <c r="R51" s="48"/>
      <c r="S51" s="47"/>
      <c r="T51" s="46" t="s">
        <v>7</v>
      </c>
      <c r="U51" s="44"/>
      <c r="V51" s="43"/>
      <c r="W51" s="45" t="s">
        <v>8</v>
      </c>
      <c r="X51" s="44"/>
      <c r="Y51" s="43"/>
      <c r="Z51" s="6"/>
      <c r="AA51" s="4"/>
      <c r="AB51" s="4"/>
      <c r="AC51" s="5"/>
      <c r="AD51" s="4"/>
      <c r="AE51" s="4"/>
      <c r="AF51" s="3"/>
      <c r="AG51" s="3"/>
      <c r="AH51" s="3"/>
      <c r="AI51" s="3"/>
      <c r="AJ51" s="3"/>
      <c r="AK51" s="3"/>
      <c r="AL51" s="3"/>
      <c r="AM51" s="3"/>
      <c r="AN51" s="2"/>
    </row>
    <row r="52" spans="1:40" ht="15" customHeight="1" thickBot="1" x14ac:dyDescent="0.2">
      <c r="A52" s="20"/>
      <c r="B52" s="19"/>
      <c r="C52" s="18"/>
      <c r="D52" s="17"/>
      <c r="E52" s="42" t="s">
        <v>10</v>
      </c>
      <c r="F52" s="41"/>
      <c r="G52" s="40"/>
      <c r="H52" s="39" t="s">
        <v>9</v>
      </c>
      <c r="I52" s="38"/>
      <c r="J52" s="37"/>
      <c r="K52" s="11">
        <v>6</v>
      </c>
      <c r="L52" s="11"/>
      <c r="M52" s="11"/>
      <c r="N52" s="11" t="s">
        <v>0</v>
      </c>
      <c r="O52" s="11"/>
      <c r="P52" s="11" t="s">
        <v>0</v>
      </c>
      <c r="Q52" s="11">
        <v>2</v>
      </c>
      <c r="R52" s="11"/>
      <c r="S52" s="11"/>
      <c r="T52" s="10" t="s">
        <v>8</v>
      </c>
      <c r="U52" s="8"/>
      <c r="V52" s="7"/>
      <c r="W52" s="9" t="s">
        <v>7</v>
      </c>
      <c r="X52" s="8"/>
      <c r="Y52" s="7"/>
      <c r="Z52" s="6"/>
      <c r="AA52" s="4"/>
      <c r="AB52" s="4"/>
      <c r="AC52" s="5"/>
      <c r="AD52" s="4"/>
      <c r="AE52" s="4"/>
      <c r="AF52" s="3"/>
      <c r="AG52" s="3"/>
      <c r="AH52" s="3"/>
      <c r="AI52" s="3"/>
      <c r="AJ52" s="3"/>
      <c r="AK52" s="3"/>
      <c r="AL52" s="3"/>
      <c r="AM52" s="3"/>
      <c r="AN52" s="2"/>
    </row>
    <row r="53" spans="1:40" ht="15" customHeight="1" x14ac:dyDescent="0.15">
      <c r="A53" s="36" t="s">
        <v>6</v>
      </c>
      <c r="B53" s="35" t="s">
        <v>5</v>
      </c>
      <c r="C53" s="34"/>
      <c r="D53" s="33"/>
      <c r="E53" s="32" t="s">
        <v>4</v>
      </c>
      <c r="F53" s="31"/>
      <c r="G53" s="30"/>
      <c r="H53" s="29" t="s">
        <v>3</v>
      </c>
      <c r="I53" s="22"/>
      <c r="J53" s="28"/>
      <c r="K53" s="27">
        <v>3</v>
      </c>
      <c r="L53" s="27"/>
      <c r="M53" s="27"/>
      <c r="N53" s="27" t="s">
        <v>0</v>
      </c>
      <c r="O53" s="27"/>
      <c r="P53" s="27" t="s">
        <v>0</v>
      </c>
      <c r="Q53" s="27">
        <v>3</v>
      </c>
      <c r="R53" s="27"/>
      <c r="S53" s="27"/>
      <c r="T53" s="26" t="s">
        <v>2</v>
      </c>
      <c r="U53" s="25"/>
      <c r="V53" s="24"/>
      <c r="W53" s="23" t="s">
        <v>1</v>
      </c>
      <c r="X53" s="22"/>
      <c r="Y53" s="21"/>
      <c r="Z53" s="6"/>
      <c r="AA53" s="4"/>
      <c r="AB53" s="4"/>
      <c r="AC53" s="5"/>
      <c r="AD53" s="4"/>
      <c r="AE53" s="4"/>
      <c r="AF53" s="3"/>
      <c r="AG53" s="3"/>
      <c r="AH53" s="3"/>
      <c r="AI53" s="3"/>
      <c r="AJ53" s="3"/>
      <c r="AK53" s="3"/>
      <c r="AL53" s="3"/>
      <c r="AM53" s="3"/>
      <c r="AN53" s="2"/>
    </row>
    <row r="54" spans="1:40" ht="15" customHeight="1" thickBot="1" x14ac:dyDescent="0.2">
      <c r="A54" s="20"/>
      <c r="B54" s="19"/>
      <c r="C54" s="18"/>
      <c r="D54" s="17"/>
      <c r="E54" s="16"/>
      <c r="F54" s="15"/>
      <c r="G54" s="14"/>
      <c r="H54" s="13"/>
      <c r="I54" s="8"/>
      <c r="J54" s="12"/>
      <c r="K54" s="11"/>
      <c r="L54" s="11"/>
      <c r="M54" s="11"/>
      <c r="N54" s="11" t="s">
        <v>0</v>
      </c>
      <c r="O54" s="11"/>
      <c r="P54" s="11" t="s">
        <v>0</v>
      </c>
      <c r="Q54" s="11"/>
      <c r="R54" s="11"/>
      <c r="S54" s="11"/>
      <c r="T54" s="10"/>
      <c r="U54" s="8"/>
      <c r="V54" s="7"/>
      <c r="W54" s="9"/>
      <c r="X54" s="8"/>
      <c r="Y54" s="7"/>
      <c r="Z54" s="6"/>
      <c r="AA54" s="4"/>
      <c r="AB54" s="4"/>
      <c r="AC54" s="5"/>
      <c r="AD54" s="4"/>
      <c r="AE54" s="4"/>
      <c r="AF54" s="3"/>
      <c r="AG54" s="3"/>
      <c r="AH54" s="3"/>
      <c r="AI54" s="3"/>
      <c r="AJ54" s="3"/>
      <c r="AK54" s="3"/>
      <c r="AL54" s="3"/>
      <c r="AM54" s="3"/>
      <c r="AN54" s="2"/>
    </row>
    <row r="55" spans="1:40" ht="7.5" customHeight="1" x14ac:dyDescent="0.15">
      <c r="AF55" s="3"/>
      <c r="AG55" s="3"/>
      <c r="AH55" s="3"/>
      <c r="AI55" s="3"/>
      <c r="AJ55" s="3"/>
      <c r="AK55" s="3"/>
      <c r="AL55" s="3"/>
      <c r="AM55" s="3"/>
      <c r="AN55" s="2"/>
    </row>
    <row r="56" spans="1:40" x14ac:dyDescent="0.15">
      <c r="AF56" s="3"/>
      <c r="AG56" s="3"/>
      <c r="AH56" s="3"/>
      <c r="AI56" s="3"/>
      <c r="AJ56" s="3"/>
      <c r="AK56" s="3"/>
      <c r="AL56" s="3"/>
      <c r="AM56" s="3"/>
      <c r="AN56" s="2"/>
    </row>
  </sheetData>
  <mergeCells count="509">
    <mergeCell ref="AC47:AE47"/>
    <mergeCell ref="AC48:AE48"/>
    <mergeCell ref="Z49:AB49"/>
    <mergeCell ref="AC49:AE49"/>
    <mergeCell ref="Z48:AB48"/>
    <mergeCell ref="Z52:AB52"/>
    <mergeCell ref="AC44:AE44"/>
    <mergeCell ref="Z46:AB46"/>
    <mergeCell ref="AC46:AE46"/>
    <mergeCell ref="Z50:AB50"/>
    <mergeCell ref="AC50:AE50"/>
    <mergeCell ref="Z51:AB51"/>
    <mergeCell ref="AC51:AE51"/>
    <mergeCell ref="Z45:AB45"/>
    <mergeCell ref="AC45:AE45"/>
    <mergeCell ref="Z47:AB47"/>
    <mergeCell ref="Z38:AB38"/>
    <mergeCell ref="AC38:AE38"/>
    <mergeCell ref="AC52:AE52"/>
    <mergeCell ref="Z53:AB53"/>
    <mergeCell ref="AC53:AE53"/>
    <mergeCell ref="Z54:AB54"/>
    <mergeCell ref="AC54:AE54"/>
    <mergeCell ref="Z43:AB43"/>
    <mergeCell ref="AC43:AE43"/>
    <mergeCell ref="Z44:AB44"/>
    <mergeCell ref="AC32:AE32"/>
    <mergeCell ref="Z33:AB33"/>
    <mergeCell ref="AC33:AE33"/>
    <mergeCell ref="Z35:AB35"/>
    <mergeCell ref="AC35:AE35"/>
    <mergeCell ref="Z37:AB37"/>
    <mergeCell ref="AC37:AE37"/>
    <mergeCell ref="T32:V32"/>
    <mergeCell ref="W32:Y32"/>
    <mergeCell ref="E33:G33"/>
    <mergeCell ref="H33:J33"/>
    <mergeCell ref="K33:M33"/>
    <mergeCell ref="N33:P33"/>
    <mergeCell ref="Q33:S33"/>
    <mergeCell ref="T33:V33"/>
    <mergeCell ref="W33:Y33"/>
    <mergeCell ref="A32:A33"/>
    <mergeCell ref="E32:G32"/>
    <mergeCell ref="H32:J32"/>
    <mergeCell ref="K32:M32"/>
    <mergeCell ref="N32:P32"/>
    <mergeCell ref="Q32:S32"/>
    <mergeCell ref="B32:D32"/>
    <mergeCell ref="A1:AE1"/>
    <mergeCell ref="AF1:AH1"/>
    <mergeCell ref="AF2:AH2"/>
    <mergeCell ref="AE3:AH3"/>
    <mergeCell ref="B4:D4"/>
    <mergeCell ref="E4:G4"/>
    <mergeCell ref="H4:J4"/>
    <mergeCell ref="K4:M4"/>
    <mergeCell ref="N4:P4"/>
    <mergeCell ref="Q4:S4"/>
    <mergeCell ref="T4:V4"/>
    <mergeCell ref="W4:Y4"/>
    <mergeCell ref="A5:A6"/>
    <mergeCell ref="B5:D6"/>
    <mergeCell ref="Z5:Z6"/>
    <mergeCell ref="AA5:AA6"/>
    <mergeCell ref="W6:Y6"/>
    <mergeCell ref="AB5:AB6"/>
    <mergeCell ref="AC5:AC6"/>
    <mergeCell ref="AD5:AD6"/>
    <mergeCell ref="AE5:AE6"/>
    <mergeCell ref="AF5:AF6"/>
    <mergeCell ref="AG5:AG6"/>
    <mergeCell ref="AH5:AH6"/>
    <mergeCell ref="AJ5:AJ6"/>
    <mergeCell ref="AK5:AK6"/>
    <mergeCell ref="AL5:AL6"/>
    <mergeCell ref="E6:G6"/>
    <mergeCell ref="H6:J6"/>
    <mergeCell ref="K6:M6"/>
    <mergeCell ref="N6:P6"/>
    <mergeCell ref="Q6:S6"/>
    <mergeCell ref="T6:V6"/>
    <mergeCell ref="A7:A8"/>
    <mergeCell ref="E7:G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J7:AJ8"/>
    <mergeCell ref="AC9:AC10"/>
    <mergeCell ref="AK7:AK8"/>
    <mergeCell ref="AL7:AL8"/>
    <mergeCell ref="B8:D8"/>
    <mergeCell ref="H8:J8"/>
    <mergeCell ref="K8:M8"/>
    <mergeCell ref="N8:P8"/>
    <mergeCell ref="Q8:S8"/>
    <mergeCell ref="T8:V8"/>
    <mergeCell ref="W8:Y8"/>
    <mergeCell ref="AE9:AE10"/>
    <mergeCell ref="AF9:AF10"/>
    <mergeCell ref="AG9:AG10"/>
    <mergeCell ref="AH9:AH10"/>
    <mergeCell ref="AJ9:AJ10"/>
    <mergeCell ref="A9:A10"/>
    <mergeCell ref="H9:J10"/>
    <mergeCell ref="Z9:Z10"/>
    <mergeCell ref="AA9:AA10"/>
    <mergeCell ref="AB9:AB10"/>
    <mergeCell ref="AK9:AK10"/>
    <mergeCell ref="AL9:AL10"/>
    <mergeCell ref="B10:D10"/>
    <mergeCell ref="E10:G10"/>
    <mergeCell ref="K10:M10"/>
    <mergeCell ref="N10:P10"/>
    <mergeCell ref="Q10:S10"/>
    <mergeCell ref="T10:V10"/>
    <mergeCell ref="W10:Y10"/>
    <mergeCell ref="AD9:AD10"/>
    <mergeCell ref="A11:A12"/>
    <mergeCell ref="K11:M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J11:AJ12"/>
    <mergeCell ref="AC13:AC14"/>
    <mergeCell ref="AK11:AK12"/>
    <mergeCell ref="AL11:AL12"/>
    <mergeCell ref="B12:D12"/>
    <mergeCell ref="E12:G12"/>
    <mergeCell ref="H12:J12"/>
    <mergeCell ref="N12:P12"/>
    <mergeCell ref="Q12:S12"/>
    <mergeCell ref="T12:V12"/>
    <mergeCell ref="W12:Y12"/>
    <mergeCell ref="AE13:AE14"/>
    <mergeCell ref="AF13:AF14"/>
    <mergeCell ref="AG13:AG14"/>
    <mergeCell ref="AH13:AH14"/>
    <mergeCell ref="AJ13:AJ14"/>
    <mergeCell ref="A13:A14"/>
    <mergeCell ref="N13:P14"/>
    <mergeCell ref="Z13:Z14"/>
    <mergeCell ref="AA13:AA14"/>
    <mergeCell ref="AB13:AB14"/>
    <mergeCell ref="AK13:AK14"/>
    <mergeCell ref="AL13:AL14"/>
    <mergeCell ref="B14:D14"/>
    <mergeCell ref="E14:G14"/>
    <mergeCell ref="H14:J14"/>
    <mergeCell ref="K14:M14"/>
    <mergeCell ref="Q14:S14"/>
    <mergeCell ref="T14:V14"/>
    <mergeCell ref="W14:Y14"/>
    <mergeCell ref="AD13:AD14"/>
    <mergeCell ref="A15:A16"/>
    <mergeCell ref="Q15:S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J15:AJ16"/>
    <mergeCell ref="AC17:AC18"/>
    <mergeCell ref="AK15:AK16"/>
    <mergeCell ref="AL15:AL16"/>
    <mergeCell ref="B16:D16"/>
    <mergeCell ref="E16:G16"/>
    <mergeCell ref="H16:J16"/>
    <mergeCell ref="K16:M16"/>
    <mergeCell ref="N16:P16"/>
    <mergeCell ref="T16:V16"/>
    <mergeCell ref="W16:Y16"/>
    <mergeCell ref="AE17:AE18"/>
    <mergeCell ref="AF17:AF18"/>
    <mergeCell ref="AG17:AG18"/>
    <mergeCell ref="AH17:AH18"/>
    <mergeCell ref="AJ17:AJ18"/>
    <mergeCell ref="A17:A18"/>
    <mergeCell ref="T17:V18"/>
    <mergeCell ref="Z17:Z18"/>
    <mergeCell ref="AA17:AA18"/>
    <mergeCell ref="AB17:AB18"/>
    <mergeCell ref="AK17:AK18"/>
    <mergeCell ref="AL17:AL18"/>
    <mergeCell ref="B18:D18"/>
    <mergeCell ref="E18:G18"/>
    <mergeCell ref="H18:J18"/>
    <mergeCell ref="K18:M18"/>
    <mergeCell ref="N18:P18"/>
    <mergeCell ref="Q18:S18"/>
    <mergeCell ref="W18:Y18"/>
    <mergeCell ref="AD17:AD18"/>
    <mergeCell ref="A19:A20"/>
    <mergeCell ref="W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J19:AJ20"/>
    <mergeCell ref="AF22:AG22"/>
    <mergeCell ref="AK19:AK20"/>
    <mergeCell ref="AL19:AL20"/>
    <mergeCell ref="B20:D20"/>
    <mergeCell ref="E20:G20"/>
    <mergeCell ref="H20:J20"/>
    <mergeCell ref="K20:M20"/>
    <mergeCell ref="N20:P20"/>
    <mergeCell ref="Q20:S20"/>
    <mergeCell ref="T20:V20"/>
    <mergeCell ref="Z24:AB24"/>
    <mergeCell ref="AC24:AE24"/>
    <mergeCell ref="B22:D22"/>
    <mergeCell ref="E22:G22"/>
    <mergeCell ref="H22:V22"/>
    <mergeCell ref="W22:Y22"/>
    <mergeCell ref="Z22:AE22"/>
    <mergeCell ref="Z23:AB23"/>
    <mergeCell ref="AC23:AE23"/>
    <mergeCell ref="E24:G24"/>
    <mergeCell ref="H24:J24"/>
    <mergeCell ref="K24:M24"/>
    <mergeCell ref="N24:P24"/>
    <mergeCell ref="Q24:S24"/>
    <mergeCell ref="E23:G23"/>
    <mergeCell ref="H23:J23"/>
    <mergeCell ref="K23:M23"/>
    <mergeCell ref="A23:A24"/>
    <mergeCell ref="B23:D24"/>
    <mergeCell ref="Q25:S25"/>
    <mergeCell ref="Q23:S23"/>
    <mergeCell ref="T23:V23"/>
    <mergeCell ref="W23:Y23"/>
    <mergeCell ref="N23:P23"/>
    <mergeCell ref="T24:V24"/>
    <mergeCell ref="W24:Y24"/>
    <mergeCell ref="W26:Y26"/>
    <mergeCell ref="Z26:AB26"/>
    <mergeCell ref="AC26:AE26"/>
    <mergeCell ref="A25:A26"/>
    <mergeCell ref="B25:D26"/>
    <mergeCell ref="E25:G25"/>
    <mergeCell ref="H25:J25"/>
    <mergeCell ref="K25:M25"/>
    <mergeCell ref="N25:P25"/>
    <mergeCell ref="T25:V25"/>
    <mergeCell ref="W25:Y25"/>
    <mergeCell ref="Z25:AB25"/>
    <mergeCell ref="AC25:AE25"/>
    <mergeCell ref="E26:G26"/>
    <mergeCell ref="H26:J26"/>
    <mergeCell ref="K26:M26"/>
    <mergeCell ref="N26:P26"/>
    <mergeCell ref="Q26:S26"/>
    <mergeCell ref="T26:V26"/>
    <mergeCell ref="AC28:AE28"/>
    <mergeCell ref="A27:A28"/>
    <mergeCell ref="B27:D28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E28:G28"/>
    <mergeCell ref="H28:J28"/>
    <mergeCell ref="K28:M28"/>
    <mergeCell ref="N28:P28"/>
    <mergeCell ref="Q28:S28"/>
    <mergeCell ref="T28:V28"/>
    <mergeCell ref="W28:Y28"/>
    <mergeCell ref="Z28:AB28"/>
    <mergeCell ref="T29:V29"/>
    <mergeCell ref="W29:Y29"/>
    <mergeCell ref="B31:D31"/>
    <mergeCell ref="E31:G31"/>
    <mergeCell ref="H31:J31"/>
    <mergeCell ref="K31:M31"/>
    <mergeCell ref="N31:P31"/>
    <mergeCell ref="Q31:S31"/>
    <mergeCell ref="T31:V31"/>
    <mergeCell ref="W31:Y31"/>
    <mergeCell ref="A29:A31"/>
    <mergeCell ref="E29:G29"/>
    <mergeCell ref="H29:J29"/>
    <mergeCell ref="K29:M29"/>
    <mergeCell ref="N29:P29"/>
    <mergeCell ref="Q29:S29"/>
    <mergeCell ref="B30:D30"/>
    <mergeCell ref="B29:D29"/>
    <mergeCell ref="E30:G30"/>
    <mergeCell ref="H30:J30"/>
    <mergeCell ref="K30:M30"/>
    <mergeCell ref="N30:P30"/>
    <mergeCell ref="Q30:S30"/>
    <mergeCell ref="T30:V30"/>
    <mergeCell ref="W35:Y35"/>
    <mergeCell ref="W36:Y36"/>
    <mergeCell ref="Z36:AB36"/>
    <mergeCell ref="AC36:AE36"/>
    <mergeCell ref="Z29:AB29"/>
    <mergeCell ref="AC29:AE29"/>
    <mergeCell ref="W30:Y30"/>
    <mergeCell ref="Z30:AB30"/>
    <mergeCell ref="AC30:AE30"/>
    <mergeCell ref="Z32:AB32"/>
    <mergeCell ref="B33:D33"/>
    <mergeCell ref="W34:Y34"/>
    <mergeCell ref="Z34:AB34"/>
    <mergeCell ref="AC34:AE34"/>
    <mergeCell ref="E35:G35"/>
    <mergeCell ref="H35:J35"/>
    <mergeCell ref="K35:M35"/>
    <mergeCell ref="N35:P35"/>
    <mergeCell ref="Q35:S35"/>
    <mergeCell ref="T35:V35"/>
    <mergeCell ref="Z31:AB31"/>
    <mergeCell ref="AC31:AE31"/>
    <mergeCell ref="A34:A36"/>
    <mergeCell ref="B34:D36"/>
    <mergeCell ref="E34:G34"/>
    <mergeCell ref="H34:J34"/>
    <mergeCell ref="K34:M34"/>
    <mergeCell ref="N34:P34"/>
    <mergeCell ref="Q34:S34"/>
    <mergeCell ref="T34:V34"/>
    <mergeCell ref="E36:G36"/>
    <mergeCell ref="H36:J36"/>
    <mergeCell ref="K36:M36"/>
    <mergeCell ref="N36:P36"/>
    <mergeCell ref="Q36:S36"/>
    <mergeCell ref="B37:D37"/>
    <mergeCell ref="A37:A38"/>
    <mergeCell ref="E37:G37"/>
    <mergeCell ref="H37:J37"/>
    <mergeCell ref="K37:M37"/>
    <mergeCell ref="N37:P37"/>
    <mergeCell ref="Q37:S37"/>
    <mergeCell ref="B38:D38"/>
    <mergeCell ref="T36:V36"/>
    <mergeCell ref="T37:V37"/>
    <mergeCell ref="W37:Y37"/>
    <mergeCell ref="E38:G38"/>
    <mergeCell ref="H38:J38"/>
    <mergeCell ref="K38:M38"/>
    <mergeCell ref="N38:P38"/>
    <mergeCell ref="Q38:S38"/>
    <mergeCell ref="T38:V38"/>
    <mergeCell ref="W38:Y38"/>
    <mergeCell ref="N39:P39"/>
    <mergeCell ref="T40:V40"/>
    <mergeCell ref="W40:Y40"/>
    <mergeCell ref="Z40:AB40"/>
    <mergeCell ref="AC40:AE40"/>
    <mergeCell ref="Q39:S39"/>
    <mergeCell ref="T39:V39"/>
    <mergeCell ref="W39:Y39"/>
    <mergeCell ref="Z39:AB39"/>
    <mergeCell ref="AC39:AE39"/>
    <mergeCell ref="E40:G40"/>
    <mergeCell ref="H40:J40"/>
    <mergeCell ref="K40:M40"/>
    <mergeCell ref="N40:P40"/>
    <mergeCell ref="Q40:S40"/>
    <mergeCell ref="E39:G39"/>
    <mergeCell ref="H39:J39"/>
    <mergeCell ref="A41:A42"/>
    <mergeCell ref="E41:G41"/>
    <mergeCell ref="H41:J41"/>
    <mergeCell ref="K41:M41"/>
    <mergeCell ref="N41:P41"/>
    <mergeCell ref="A39:A40"/>
    <mergeCell ref="B39:D40"/>
    <mergeCell ref="B42:D42"/>
    <mergeCell ref="B41:D41"/>
    <mergeCell ref="K39:M39"/>
    <mergeCell ref="AC41:AE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Q47:S47"/>
    <mergeCell ref="T47:V47"/>
    <mergeCell ref="W47:Y47"/>
    <mergeCell ref="W46:Y46"/>
    <mergeCell ref="W41:Y41"/>
    <mergeCell ref="Z41:AB41"/>
    <mergeCell ref="T41:V41"/>
    <mergeCell ref="Q41:S41"/>
    <mergeCell ref="Q45:S45"/>
    <mergeCell ref="T45:V45"/>
    <mergeCell ref="W45:Y45"/>
    <mergeCell ref="E46:G46"/>
    <mergeCell ref="H46:J46"/>
    <mergeCell ref="K46:M46"/>
    <mergeCell ref="N46:P46"/>
    <mergeCell ref="Q46:S46"/>
    <mergeCell ref="T46:V46"/>
    <mergeCell ref="A45:A47"/>
    <mergeCell ref="B45:D47"/>
    <mergeCell ref="E45:G45"/>
    <mergeCell ref="H45:J45"/>
    <mergeCell ref="K45:M45"/>
    <mergeCell ref="N45:P45"/>
    <mergeCell ref="E47:G47"/>
    <mergeCell ref="H47:J47"/>
    <mergeCell ref="K47:M47"/>
    <mergeCell ref="N47:P47"/>
    <mergeCell ref="W48:Y48"/>
    <mergeCell ref="E49:G49"/>
    <mergeCell ref="H49:J49"/>
    <mergeCell ref="K49:M49"/>
    <mergeCell ref="N49:P49"/>
    <mergeCell ref="Q49:S49"/>
    <mergeCell ref="T49:V49"/>
    <mergeCell ref="W49:Y49"/>
    <mergeCell ref="T52:V52"/>
    <mergeCell ref="A48:A49"/>
    <mergeCell ref="B48:D49"/>
    <mergeCell ref="E48:G48"/>
    <mergeCell ref="H48:J48"/>
    <mergeCell ref="K48:M48"/>
    <mergeCell ref="N48:P48"/>
    <mergeCell ref="Q48:S48"/>
    <mergeCell ref="T48:V48"/>
    <mergeCell ref="N54:P54"/>
    <mergeCell ref="Q54:S54"/>
    <mergeCell ref="T54:V54"/>
    <mergeCell ref="W54:Y54"/>
    <mergeCell ref="E51:G51"/>
    <mergeCell ref="H51:J51"/>
    <mergeCell ref="K51:M51"/>
    <mergeCell ref="N51:P51"/>
    <mergeCell ref="Q51:S51"/>
    <mergeCell ref="T51:V51"/>
    <mergeCell ref="W50:Y50"/>
    <mergeCell ref="E52:G52"/>
    <mergeCell ref="W52:Y52"/>
    <mergeCell ref="Q53:S53"/>
    <mergeCell ref="T53:V53"/>
    <mergeCell ref="B50:D50"/>
    <mergeCell ref="B51:D52"/>
    <mergeCell ref="W53:Y53"/>
    <mergeCell ref="H52:J52"/>
    <mergeCell ref="K52:M52"/>
    <mergeCell ref="W51:Y51"/>
    <mergeCell ref="A53:A54"/>
    <mergeCell ref="B53:D54"/>
    <mergeCell ref="E53:G53"/>
    <mergeCell ref="H53:J53"/>
    <mergeCell ref="K53:M53"/>
    <mergeCell ref="N53:P53"/>
    <mergeCell ref="E54:G54"/>
    <mergeCell ref="H54:J54"/>
    <mergeCell ref="K54:M54"/>
    <mergeCell ref="T44:V44"/>
    <mergeCell ref="A50:A52"/>
    <mergeCell ref="E50:G50"/>
    <mergeCell ref="H50:J50"/>
    <mergeCell ref="K50:M50"/>
    <mergeCell ref="N50:P50"/>
    <mergeCell ref="Q50:S50"/>
    <mergeCell ref="T50:V50"/>
    <mergeCell ref="N52:P52"/>
    <mergeCell ref="Q52:S52"/>
    <mergeCell ref="B44:D44"/>
    <mergeCell ref="E44:G44"/>
    <mergeCell ref="H44:J44"/>
    <mergeCell ref="K44:M44"/>
    <mergeCell ref="N44:P44"/>
    <mergeCell ref="Q44:S44"/>
    <mergeCell ref="W44:Y44"/>
    <mergeCell ref="A43:A44"/>
    <mergeCell ref="B43:D43"/>
    <mergeCell ref="E43:G43"/>
    <mergeCell ref="H43:J43"/>
    <mergeCell ref="K43:M43"/>
    <mergeCell ref="N43:P43"/>
    <mergeCell ref="Q43:S43"/>
    <mergeCell ref="T43:V43"/>
    <mergeCell ref="W43:Y43"/>
  </mergeCells>
  <phoneticPr fontId="1"/>
  <conditionalFormatting sqref="B7">
    <cfRule type="expression" priority="4" stopIfTrue="1">
      <formula>G5</formula>
    </cfRule>
  </conditionalFormatting>
  <conditionalFormatting sqref="T16:Y16 B8:D8 H8:Y8 B10:G10 B12:J12 B14:M14 B16:P16 B18:S18 B20:V20 W18:Y18 K10:Y10 N12:Y12 Q14:Y14 E6:Y6">
    <cfRule type="cellIs" priority="3" stopIfTrue="1" operator="equal">
      <formula>"△"</formula>
    </cfRule>
  </conditionalFormatting>
  <conditionalFormatting sqref="B7">
    <cfRule type="expression" priority="2" stopIfTrue="1">
      <formula>G5</formula>
    </cfRule>
  </conditionalFormatting>
  <conditionalFormatting sqref="T16:Y16 B8:D8 H8:Y8 B10:G10 B12:J12 B14:M14 B16:P16 B18:S18 B20:V20 W18:Y18 K10:Y10 N12:Y12 Q14:Y14 E6:Y6">
    <cfRule type="cellIs" priority="1" stopIfTrue="1" operator="equal">
      <formula>"△"</formula>
    </cfRule>
  </conditionalFormatting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NEC-USER</cp:lastModifiedBy>
  <dcterms:created xsi:type="dcterms:W3CDTF">2012-02-08T10:03:26Z</dcterms:created>
  <dcterms:modified xsi:type="dcterms:W3CDTF">2012-02-08T10:03:41Z</dcterms:modified>
</cp:coreProperties>
</file>