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3730" windowHeight="10875"/>
  </bookViews>
  <sheets>
    <sheet name="２部日程(最終） " sheetId="7" r:id="rId1"/>
    <sheet name="チーム名" sheetId="3" r:id="rId2"/>
    <sheet name="カード累積" sheetId="4" r:id="rId3"/>
    <sheet name="星取表" sheetId="5" r:id="rId4"/>
    <sheet name="得点ランキング" sheetId="1" r:id="rId5"/>
  </sheets>
  <definedNames>
    <definedName name="_xlnm.Print_Area" localSheetId="3">星取表!$B$1:$AX$34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7" l="1"/>
  <c r="K22" i="7" s="1"/>
  <c r="J25" i="7"/>
  <c r="J24" i="7"/>
  <c r="J23" i="7"/>
  <c r="J22" i="7"/>
  <c r="J16" i="7"/>
  <c r="K15" i="7" s="1"/>
  <c r="J15" i="7"/>
  <c r="M16" i="7" s="1"/>
  <c r="G31" i="7"/>
  <c r="G30" i="7"/>
  <c r="G29" i="7"/>
  <c r="G28" i="7"/>
  <c r="G27" i="7"/>
  <c r="D27" i="7" s="1"/>
  <c r="G26" i="7"/>
  <c r="G25" i="7"/>
  <c r="G24" i="7"/>
  <c r="G23" i="7"/>
  <c r="G22" i="7"/>
  <c r="D22" i="7" s="1"/>
  <c r="G16" i="7"/>
  <c r="G15" i="7"/>
  <c r="D15" i="7" l="1"/>
  <c r="G54" i="7"/>
  <c r="M53" i="7" s="1"/>
  <c r="J54" i="7"/>
  <c r="M29" i="7"/>
  <c r="J30" i="7"/>
  <c r="M31" i="7" s="1"/>
  <c r="M30" i="7"/>
  <c r="J31" i="7"/>
  <c r="K27" i="7" s="1"/>
  <c r="M23" i="7"/>
  <c r="G11" i="7"/>
  <c r="M10" i="7" s="1"/>
  <c r="J11" i="7"/>
  <c r="M12" i="7" s="1"/>
  <c r="G46" i="7"/>
  <c r="M45" i="7" s="1"/>
  <c r="J46" i="7"/>
  <c r="M47" i="7" s="1"/>
  <c r="M22" i="7"/>
  <c r="M15" i="7"/>
  <c r="C3" i="5"/>
  <c r="M25" i="7" l="1"/>
  <c r="M26" i="7"/>
  <c r="M24" i="7"/>
  <c r="G9" i="7" l="1"/>
  <c r="D9" i="7" s="1"/>
  <c r="J59" i="7" l="1"/>
  <c r="K57" i="7" s="1"/>
  <c r="G59" i="7"/>
  <c r="M58" i="7" s="1"/>
  <c r="J58" i="7"/>
  <c r="M59" i="7" s="1"/>
  <c r="G58" i="7"/>
  <c r="M57" i="7" s="1"/>
  <c r="J57" i="7"/>
  <c r="G57" i="7"/>
  <c r="D57" i="7" s="1"/>
  <c r="J56" i="7"/>
  <c r="K52" i="7" s="1"/>
  <c r="G56" i="7"/>
  <c r="M55" i="7" s="1"/>
  <c r="J55" i="7"/>
  <c r="M56" i="7" s="1"/>
  <c r="G55" i="7"/>
  <c r="M54" i="7" s="1"/>
  <c r="J53" i="7"/>
  <c r="M52" i="7" s="1"/>
  <c r="G53" i="7"/>
  <c r="J52" i="7"/>
  <c r="G52" i="7"/>
  <c r="D52" i="7" s="1"/>
  <c r="J51" i="7"/>
  <c r="K48" i="7" s="1"/>
  <c r="G51" i="7"/>
  <c r="M50" i="7" s="1"/>
  <c r="J50" i="7"/>
  <c r="M51" i="7" s="1"/>
  <c r="G50" i="7"/>
  <c r="M49" i="7" s="1"/>
  <c r="J49" i="7"/>
  <c r="M48" i="7" s="1"/>
  <c r="G49" i="7"/>
  <c r="J48" i="7"/>
  <c r="G48" i="7"/>
  <c r="D48" i="7" s="1"/>
  <c r="J47" i="7"/>
  <c r="K45" i="7" s="1"/>
  <c r="G47" i="7"/>
  <c r="M46" i="7" s="1"/>
  <c r="J45" i="7"/>
  <c r="G45" i="7"/>
  <c r="D45" i="7" s="1"/>
  <c r="J43" i="7"/>
  <c r="K41" i="7" s="1"/>
  <c r="G43" i="7"/>
  <c r="M42" i="7" s="1"/>
  <c r="J42" i="7"/>
  <c r="M43" i="7" s="1"/>
  <c r="G42" i="7"/>
  <c r="M41" i="7" s="1"/>
  <c r="J41" i="7"/>
  <c r="G41" i="7"/>
  <c r="D41" i="7" s="1"/>
  <c r="J40" i="7"/>
  <c r="K38" i="7" s="1"/>
  <c r="G40" i="7"/>
  <c r="M39" i="7" s="1"/>
  <c r="J39" i="7"/>
  <c r="M40" i="7" s="1"/>
  <c r="G39" i="7"/>
  <c r="M38" i="7" s="1"/>
  <c r="J38" i="7"/>
  <c r="G38" i="7"/>
  <c r="D38" i="7" s="1"/>
  <c r="J37" i="7"/>
  <c r="K35" i="7" s="1"/>
  <c r="G37" i="7"/>
  <c r="M36" i="7" s="1"/>
  <c r="J36" i="7"/>
  <c r="M37" i="7" s="1"/>
  <c r="G36" i="7"/>
  <c r="M35" i="7" s="1"/>
  <c r="J35" i="7"/>
  <c r="G35" i="7"/>
  <c r="D35" i="7" s="1"/>
  <c r="J34" i="7"/>
  <c r="K32" i="7" s="1"/>
  <c r="G34" i="7"/>
  <c r="M33" i="7" s="1"/>
  <c r="J33" i="7"/>
  <c r="M34" i="7" s="1"/>
  <c r="G33" i="7"/>
  <c r="M32" i="7" s="1"/>
  <c r="J32" i="7"/>
  <c r="G32" i="7"/>
  <c r="D32" i="7" s="1"/>
  <c r="J29" i="7"/>
  <c r="M28" i="7"/>
  <c r="J28" i="7"/>
  <c r="M27" i="7"/>
  <c r="J27" i="7"/>
  <c r="J21" i="7"/>
  <c r="K17" i="7" s="1"/>
  <c r="G21" i="7"/>
  <c r="M20" i="7" s="1"/>
  <c r="J20" i="7"/>
  <c r="M21" i="7" s="1"/>
  <c r="G20" i="7"/>
  <c r="M19" i="7" s="1"/>
  <c r="J19" i="7"/>
  <c r="G19" i="7"/>
  <c r="M18" i="7" s="1"/>
  <c r="J18" i="7"/>
  <c r="G18" i="7"/>
  <c r="M17" i="7" s="1"/>
  <c r="J17" i="7"/>
  <c r="G17" i="7"/>
  <c r="D17" i="7" s="1"/>
  <c r="J14" i="7"/>
  <c r="K13" i="7" s="1"/>
  <c r="G14" i="7"/>
  <c r="M13" i="7" s="1"/>
  <c r="J13" i="7"/>
  <c r="M14" i="7" s="1"/>
  <c r="G13" i="7"/>
  <c r="D13" i="7" s="1"/>
  <c r="J12" i="7"/>
  <c r="M11" i="7" s="1"/>
  <c r="G12" i="7"/>
  <c r="K9" i="7" s="1"/>
  <c r="J10" i="7"/>
  <c r="G10" i="7"/>
  <c r="M9" i="7" s="1"/>
  <c r="J9" i="7"/>
  <c r="J8" i="7"/>
  <c r="M7" i="7" s="1"/>
  <c r="G8" i="7"/>
  <c r="K4" i="7" s="1"/>
  <c r="J7" i="7"/>
  <c r="M8" i="7" s="1"/>
  <c r="G7" i="7"/>
  <c r="M6" i="7" s="1"/>
  <c r="J6" i="7"/>
  <c r="G6" i="7"/>
  <c r="M5" i="7" s="1"/>
  <c r="J5" i="7"/>
  <c r="G5" i="7"/>
  <c r="M4" i="7" s="1"/>
  <c r="J4" i="7"/>
  <c r="G4" i="7"/>
  <c r="D4" i="7" s="1"/>
  <c r="B27" i="5" l="1"/>
  <c r="AJ3" i="5" s="1"/>
  <c r="AT27" i="5"/>
  <c r="AU27" i="5"/>
  <c r="AV27" i="5"/>
  <c r="AW27" i="5"/>
  <c r="AT5" i="5" l="1"/>
  <c r="AT7" i="5"/>
  <c r="AU7" i="5"/>
  <c r="AT9" i="5"/>
  <c r="AU9" i="5"/>
  <c r="AT11" i="5"/>
  <c r="AU11" i="5"/>
  <c r="AT13" i="5"/>
  <c r="AU13" i="5"/>
  <c r="AT15" i="5"/>
  <c r="AU15" i="5"/>
  <c r="AT17" i="5"/>
  <c r="AU17" i="5"/>
  <c r="AT19" i="5"/>
  <c r="AU19" i="5"/>
  <c r="AT21" i="5"/>
  <c r="AU21" i="5"/>
  <c r="AT23" i="5"/>
  <c r="AU23" i="5"/>
  <c r="AT25" i="5"/>
  <c r="AU25" i="5"/>
  <c r="AU5" i="5"/>
  <c r="B25" i="5"/>
  <c r="AG3" i="5" s="1"/>
  <c r="B23" i="5"/>
  <c r="AD3" i="5" s="1"/>
  <c r="B21" i="5"/>
  <c r="AA3" i="5" s="1"/>
  <c r="B19" i="5"/>
  <c r="X3" i="5" s="1"/>
  <c r="B17" i="5"/>
  <c r="U3" i="5" s="1"/>
  <c r="B15" i="5"/>
  <c r="R3" i="5" s="1"/>
  <c r="B13" i="5"/>
  <c r="O3" i="5" s="1"/>
  <c r="B11" i="5"/>
  <c r="L3" i="5" s="1"/>
  <c r="B9" i="5"/>
  <c r="I3" i="5" s="1"/>
  <c r="B7" i="5"/>
  <c r="F3" i="5" s="1"/>
  <c r="AW5" i="5"/>
  <c r="AW7" i="5"/>
  <c r="AW15" i="5"/>
  <c r="AW11" i="5"/>
  <c r="AW23" i="5"/>
  <c r="AW21" i="5"/>
  <c r="AW25" i="5"/>
  <c r="AW19" i="5"/>
  <c r="AW17" i="5"/>
  <c r="AW13" i="5"/>
  <c r="AW9" i="5"/>
  <c r="AV25" i="5" l="1"/>
  <c r="AV17" i="5"/>
  <c r="AV11" i="5"/>
  <c r="AV21" i="5"/>
  <c r="AV9" i="5"/>
  <c r="AV5" i="5"/>
  <c r="B5" i="5"/>
  <c r="AV13" i="5"/>
  <c r="AV23" i="5"/>
  <c r="AV19" i="5"/>
  <c r="AV15" i="5"/>
  <c r="AV7" i="5"/>
</calcChain>
</file>

<file path=xl/sharedStrings.xml><?xml version="1.0" encoding="utf-8"?>
<sst xmlns="http://schemas.openxmlformats.org/spreadsheetml/2006/main" count="280" uniqueCount="86">
  <si>
    <t>月／日</t>
    <rPh sb="0" eb="1">
      <t>ツキ</t>
    </rPh>
    <rPh sb="2" eb="3">
      <t>ヒ</t>
    </rPh>
    <phoneticPr fontId="7"/>
  </si>
  <si>
    <t>グランド</t>
    <phoneticPr fontId="7"/>
  </si>
  <si>
    <t>当番チーム</t>
    <rPh sb="0" eb="2">
      <t>トウバン</t>
    </rPh>
    <phoneticPr fontId="7"/>
  </si>
  <si>
    <t>キックオフ</t>
    <phoneticPr fontId="7"/>
  </si>
  <si>
    <t>対 戦 カ ー ド</t>
    <rPh sb="0" eb="3">
      <t>タイセン</t>
    </rPh>
    <phoneticPr fontId="7"/>
  </si>
  <si>
    <t>審　　判</t>
    <rPh sb="0" eb="1">
      <t>シン</t>
    </rPh>
    <rPh sb="3" eb="4">
      <t>ハン</t>
    </rPh>
    <phoneticPr fontId="7"/>
  </si>
  <si>
    <t>第１節</t>
    <rPh sb="0" eb="1">
      <t>ダイ</t>
    </rPh>
    <rPh sb="2" eb="3">
      <t>セツ</t>
    </rPh>
    <phoneticPr fontId="7"/>
  </si>
  <si>
    <t>北岸</t>
    <rPh sb="0" eb="2">
      <t>ホクガン</t>
    </rPh>
    <phoneticPr fontId="7"/>
  </si>
  <si>
    <t>-</t>
    <phoneticPr fontId="7"/>
  </si>
  <si>
    <t>郵送</t>
    <phoneticPr fontId="7"/>
  </si>
  <si>
    <t>TSV人工</t>
    <rPh sb="3" eb="5">
      <t>ジンコウ</t>
    </rPh>
    <phoneticPr fontId="7"/>
  </si>
  <si>
    <t>第5節</t>
    <rPh sb="0" eb="1">
      <t>ダイ</t>
    </rPh>
    <rPh sb="2" eb="3">
      <t>セツ</t>
    </rPh>
    <phoneticPr fontId="7"/>
  </si>
  <si>
    <t>第6節</t>
    <rPh sb="0" eb="1">
      <t>ダイ</t>
    </rPh>
    <rPh sb="2" eb="3">
      <t>セツ</t>
    </rPh>
    <phoneticPr fontId="7"/>
  </si>
  <si>
    <t>第7節</t>
    <rPh sb="0" eb="1">
      <t>ダイ</t>
    </rPh>
    <rPh sb="2" eb="3">
      <t>セツ</t>
    </rPh>
    <phoneticPr fontId="7"/>
  </si>
  <si>
    <t>第8節</t>
    <rPh sb="0" eb="1">
      <t>ダイ</t>
    </rPh>
    <rPh sb="2" eb="3">
      <t>セツ</t>
    </rPh>
    <phoneticPr fontId="7"/>
  </si>
  <si>
    <t>第9節</t>
    <rPh sb="0" eb="1">
      <t>ダイ</t>
    </rPh>
    <rPh sb="2" eb="3">
      <t>セツ</t>
    </rPh>
    <phoneticPr fontId="7"/>
  </si>
  <si>
    <t>第10節</t>
    <rPh sb="0" eb="1">
      <t>ダイ</t>
    </rPh>
    <rPh sb="3" eb="4">
      <t>セツ</t>
    </rPh>
    <phoneticPr fontId="7"/>
  </si>
  <si>
    <t>　★リーグ中間期ミーティングは、リーグ運営の情報・意見交換及び協会への要望等の話をするのでチーム代表者が必ず</t>
    <rPh sb="5" eb="8">
      <t>チュウカンキ</t>
    </rPh>
    <rPh sb="19" eb="21">
      <t>ウンエイ</t>
    </rPh>
    <rPh sb="22" eb="24">
      <t>ジョウホウ</t>
    </rPh>
    <rPh sb="25" eb="27">
      <t>イケン</t>
    </rPh>
    <rPh sb="27" eb="29">
      <t>コウカン</t>
    </rPh>
    <rPh sb="29" eb="30">
      <t>オヨ</t>
    </rPh>
    <rPh sb="31" eb="33">
      <t>キョウカイ</t>
    </rPh>
    <rPh sb="35" eb="37">
      <t>ヨウボウ</t>
    </rPh>
    <rPh sb="37" eb="38">
      <t>ナド</t>
    </rPh>
    <rPh sb="39" eb="40">
      <t>ハナシ</t>
    </rPh>
    <phoneticPr fontId="7"/>
  </si>
  <si>
    <t xml:space="preserve"> 　 参加してください。(代表者が来れない場合は監督又は主将・主務の人)※不参加のチームはペナルティがあります。</t>
    <rPh sb="13" eb="16">
      <t>ダイヒョウシャ</t>
    </rPh>
    <rPh sb="17" eb="18">
      <t>コ</t>
    </rPh>
    <rPh sb="21" eb="23">
      <t>バアイ</t>
    </rPh>
    <rPh sb="24" eb="26">
      <t>カントク</t>
    </rPh>
    <rPh sb="26" eb="27">
      <t>マタ</t>
    </rPh>
    <rPh sb="28" eb="30">
      <t>シュショウ</t>
    </rPh>
    <rPh sb="31" eb="33">
      <t>シュム</t>
    </rPh>
    <rPh sb="34" eb="35">
      <t>ヒト</t>
    </rPh>
    <rPh sb="37" eb="40">
      <t>フサンカ</t>
    </rPh>
    <phoneticPr fontId="7"/>
  </si>
  <si>
    <t>　★試合延期の申し入れについては、基本的には試合日の１ヶ月前までとする。</t>
    <rPh sb="2" eb="4">
      <t>シアイ</t>
    </rPh>
    <rPh sb="4" eb="6">
      <t>エンキ</t>
    </rPh>
    <rPh sb="7" eb="8">
      <t>モウ</t>
    </rPh>
    <rPh sb="9" eb="10">
      <t>イ</t>
    </rPh>
    <rPh sb="17" eb="20">
      <t>キホンテキ</t>
    </rPh>
    <rPh sb="22" eb="25">
      <t>シアイビ</t>
    </rPh>
    <rPh sb="26" eb="29">
      <t>イッカゲツ</t>
    </rPh>
    <rPh sb="29" eb="30">
      <t>マエ</t>
    </rPh>
    <phoneticPr fontId="7"/>
  </si>
  <si>
    <t>　　ただし、試合の対戦相手が延期を承諾した場合にのみ成立する。(冠婚葬祭及び会社・地域の行事以外の理由は基本的</t>
    <rPh sb="6" eb="8">
      <t>シアイ</t>
    </rPh>
    <rPh sb="9" eb="11">
      <t>タイセン</t>
    </rPh>
    <rPh sb="11" eb="13">
      <t>アイテ</t>
    </rPh>
    <rPh sb="14" eb="16">
      <t>エンキ</t>
    </rPh>
    <rPh sb="17" eb="19">
      <t>ショウダク</t>
    </rPh>
    <rPh sb="21" eb="23">
      <t>バアイ</t>
    </rPh>
    <rPh sb="26" eb="28">
      <t>セイリツ</t>
    </rPh>
    <rPh sb="32" eb="36">
      <t>カンコンソウサイ</t>
    </rPh>
    <rPh sb="36" eb="37">
      <t>オヨ</t>
    </rPh>
    <rPh sb="38" eb="40">
      <t>カイシャ</t>
    </rPh>
    <rPh sb="41" eb="43">
      <t>チイキ</t>
    </rPh>
    <rPh sb="44" eb="46">
      <t>ギョウジ</t>
    </rPh>
    <rPh sb="46" eb="48">
      <t>イガイ</t>
    </rPh>
    <rPh sb="49" eb="51">
      <t>リユウ</t>
    </rPh>
    <rPh sb="52" eb="55">
      <t>キホンテキ</t>
    </rPh>
    <phoneticPr fontId="7"/>
  </si>
  <si>
    <t>　　に受け付けない)なお、当番と審判が当たってる場合は、試合延期になっても日程表通りに行うことを条件とする。</t>
    <rPh sb="13" eb="15">
      <t>トウバン</t>
    </rPh>
    <rPh sb="16" eb="18">
      <t>シンパン</t>
    </rPh>
    <rPh sb="19" eb="20">
      <t>ア</t>
    </rPh>
    <rPh sb="24" eb="26">
      <t>バアイ</t>
    </rPh>
    <rPh sb="28" eb="30">
      <t>シアイ</t>
    </rPh>
    <rPh sb="30" eb="32">
      <t>エンキ</t>
    </rPh>
    <rPh sb="37" eb="39">
      <t>ニッテイ</t>
    </rPh>
    <rPh sb="39" eb="40">
      <t>ヒョウ</t>
    </rPh>
    <rPh sb="40" eb="41">
      <t>ドオ</t>
    </rPh>
    <rPh sb="43" eb="44">
      <t>オコナ</t>
    </rPh>
    <rPh sb="48" eb="50">
      <t>ジョウケン</t>
    </rPh>
    <phoneticPr fontId="7"/>
  </si>
  <si>
    <t>　★試合時間は７０分とし、選手の交代人数は７名までとする。</t>
    <rPh sb="2" eb="4">
      <t>シアイ</t>
    </rPh>
    <rPh sb="4" eb="6">
      <t>ジカン</t>
    </rPh>
    <rPh sb="9" eb="10">
      <t>フン</t>
    </rPh>
    <rPh sb="13" eb="15">
      <t>センシュ</t>
    </rPh>
    <rPh sb="16" eb="18">
      <t>コウタイ</t>
    </rPh>
    <rPh sb="18" eb="20">
      <t>ニンズウ</t>
    </rPh>
    <rPh sb="22" eb="23">
      <t>メイ</t>
    </rPh>
    <phoneticPr fontId="7"/>
  </si>
  <si>
    <t>　★ゴールキーパーは、ユニフォーム申請しているショーツ以外も認める。（但し、黒色のみとする）</t>
    <rPh sb="17" eb="19">
      <t>シンセイ</t>
    </rPh>
    <rPh sb="27" eb="29">
      <t>イガイ</t>
    </rPh>
    <rPh sb="30" eb="31">
      <t>ミト</t>
    </rPh>
    <rPh sb="35" eb="36">
      <t>タダ</t>
    </rPh>
    <rPh sb="38" eb="40">
      <t>コクショク</t>
    </rPh>
    <phoneticPr fontId="7"/>
  </si>
  <si>
    <t>　★冬場（１１月～２月）に限り黒色のアンダーショーツの着用を認める。</t>
    <rPh sb="2" eb="4">
      <t>フユバ</t>
    </rPh>
    <rPh sb="7" eb="8">
      <t>ガツ</t>
    </rPh>
    <rPh sb="10" eb="11">
      <t>ガツ</t>
    </rPh>
    <rPh sb="13" eb="14">
      <t>カギ</t>
    </rPh>
    <rPh sb="15" eb="17">
      <t>クロイロ</t>
    </rPh>
    <rPh sb="27" eb="29">
      <t>チャクヨウ</t>
    </rPh>
    <rPh sb="30" eb="31">
      <t>ミト</t>
    </rPh>
    <phoneticPr fontId="7"/>
  </si>
  <si>
    <t>　★審 　判 …… 審判服を必ず着用する事｡(主審・副審共に)又、選手証を必ずチェック(交代選手も)する事。</t>
    <rPh sb="2" eb="3">
      <t>シン</t>
    </rPh>
    <rPh sb="5" eb="6">
      <t>ハン</t>
    </rPh>
    <phoneticPr fontId="7"/>
  </si>
  <si>
    <t xml:space="preserve"> 　　　　　　　　最終審判はコーナーフラッグを所定の場所に片付け、会場のゴミ等をチェックして審判報告書に</t>
    <rPh sb="9" eb="11">
      <t>サイシュウ</t>
    </rPh>
    <rPh sb="11" eb="13">
      <t>シンパン</t>
    </rPh>
    <rPh sb="23" eb="25">
      <t>ショテイ</t>
    </rPh>
    <rPh sb="26" eb="28">
      <t>バショ</t>
    </rPh>
    <rPh sb="29" eb="31">
      <t>カタヅ</t>
    </rPh>
    <rPh sb="33" eb="35">
      <t>カイジョウ</t>
    </rPh>
    <rPh sb="38" eb="39">
      <t>ナド</t>
    </rPh>
    <rPh sb="46" eb="48">
      <t>シンパン</t>
    </rPh>
    <rPh sb="48" eb="51">
      <t>ホウコクショ</t>
    </rPh>
    <phoneticPr fontId="7"/>
  </si>
  <si>
    <t xml:space="preserve"> 　　　　　　　　確認サインを必ずしてください。</t>
    <rPh sb="9" eb="11">
      <t>カクニン</t>
    </rPh>
    <rPh sb="15" eb="16">
      <t>カナラ</t>
    </rPh>
    <phoneticPr fontId="7"/>
  </si>
  <si>
    <t>　　 ※上記を必ず守ること｡守れない場合はチームにペナルティを課します。</t>
    <rPh sb="4" eb="6">
      <t>ジョウキ</t>
    </rPh>
    <rPh sb="7" eb="8">
      <t>カナラ</t>
    </rPh>
    <rPh sb="9" eb="10">
      <t>マモ</t>
    </rPh>
    <rPh sb="14" eb="15">
      <t>マモ</t>
    </rPh>
    <rPh sb="18" eb="20">
      <t>バアイ</t>
    </rPh>
    <rPh sb="31" eb="32">
      <t>カ</t>
    </rPh>
    <phoneticPr fontId="7"/>
  </si>
  <si>
    <t>２部リーグ責任者　　吉川　慎太郎 ０８０－５６６３－４９０９</t>
    <rPh sb="1" eb="2">
      <t>ブ</t>
    </rPh>
    <rPh sb="5" eb="8">
      <t>セキニンシャ</t>
    </rPh>
    <rPh sb="10" eb="12">
      <t>ヨシカワ</t>
    </rPh>
    <rPh sb="13" eb="16">
      <t>シンタロウ</t>
    </rPh>
    <phoneticPr fontId="7"/>
  </si>
  <si>
    <t>No</t>
    <phoneticPr fontId="7"/>
  </si>
  <si>
    <t>チーム名</t>
    <rPh sb="3" eb="4">
      <t>メイ</t>
    </rPh>
    <phoneticPr fontId="7"/>
  </si>
  <si>
    <t>日付</t>
    <rPh sb="0" eb="2">
      <t>ヒヅケ</t>
    </rPh>
    <phoneticPr fontId="7"/>
  </si>
  <si>
    <t>チ  ー  ム  名</t>
    <rPh sb="9" eb="10">
      <t>メイ</t>
    </rPh>
    <phoneticPr fontId="7"/>
  </si>
  <si>
    <t>名     前</t>
    <rPh sb="0" eb="1">
      <t>ナ</t>
    </rPh>
    <rPh sb="6" eb="7">
      <t>マエ</t>
    </rPh>
    <phoneticPr fontId="7"/>
  </si>
  <si>
    <t>累積</t>
    <rPh sb="0" eb="2">
      <t>ルイセキ</t>
    </rPh>
    <phoneticPr fontId="7"/>
  </si>
  <si>
    <t>カード種類</t>
    <rPh sb="3" eb="5">
      <t>シュルイ</t>
    </rPh>
    <phoneticPr fontId="7"/>
  </si>
  <si>
    <t>懲罰基準</t>
    <rPh sb="0" eb="2">
      <t>チョウバツ</t>
    </rPh>
    <rPh sb="2" eb="4">
      <t>キジュン</t>
    </rPh>
    <phoneticPr fontId="7"/>
  </si>
  <si>
    <t>理           由</t>
    <rPh sb="0" eb="1">
      <t>リ</t>
    </rPh>
    <rPh sb="12" eb="13">
      <t>ヨシ</t>
    </rPh>
    <phoneticPr fontId="7"/>
  </si>
  <si>
    <t>残り
試合数</t>
    <rPh sb="0" eb="1">
      <t>ノコ</t>
    </rPh>
    <rPh sb="3" eb="6">
      <t>シアイスウ</t>
    </rPh>
    <phoneticPr fontId="7"/>
  </si>
  <si>
    <t>勝　敗</t>
    <rPh sb="0" eb="1">
      <t>カチ</t>
    </rPh>
    <rPh sb="2" eb="3">
      <t>ハイ</t>
    </rPh>
    <phoneticPr fontId="7"/>
  </si>
  <si>
    <t>得失点</t>
    <rPh sb="0" eb="3">
      <t>トクシッテン</t>
    </rPh>
    <phoneticPr fontId="7"/>
  </si>
  <si>
    <t>勝</t>
    <rPh sb="0" eb="1">
      <t>カ</t>
    </rPh>
    <phoneticPr fontId="7"/>
  </si>
  <si>
    <t>分</t>
    <rPh sb="0" eb="1">
      <t>ワ</t>
    </rPh>
    <phoneticPr fontId="7"/>
  </si>
  <si>
    <t>負</t>
    <rPh sb="0" eb="1">
      <t>マ</t>
    </rPh>
    <phoneticPr fontId="7"/>
  </si>
  <si>
    <t>得</t>
    <rPh sb="0" eb="1">
      <t>トク</t>
    </rPh>
    <phoneticPr fontId="7"/>
  </si>
  <si>
    <t>失</t>
    <rPh sb="0" eb="1">
      <t>シツ</t>
    </rPh>
    <phoneticPr fontId="7"/>
  </si>
  <si>
    <t>差</t>
    <rPh sb="0" eb="1">
      <t>サ</t>
    </rPh>
    <phoneticPr fontId="7"/>
  </si>
  <si>
    <t>○</t>
    <phoneticPr fontId="7"/>
  </si>
  <si>
    <t>△</t>
    <phoneticPr fontId="7"/>
  </si>
  <si>
    <t>●</t>
    <phoneticPr fontId="7"/>
  </si>
  <si>
    <t>Galaxy徳島</t>
    <rPh sb="6" eb="8">
      <t>トクシマ</t>
    </rPh>
    <phoneticPr fontId="3"/>
  </si>
  <si>
    <t>２部リーグ カード累積表</t>
    <rPh sb="1" eb="2">
      <t>ブ</t>
    </rPh>
    <rPh sb="9" eb="11">
      <t>ルイセキ</t>
    </rPh>
    <rPh sb="11" eb="12">
      <t>ヒョウ</t>
    </rPh>
    <phoneticPr fontId="7"/>
  </si>
  <si>
    <t>第2節</t>
    <rPh sb="0" eb="1">
      <t>ダイ</t>
    </rPh>
    <rPh sb="2" eb="3">
      <t>セツ</t>
    </rPh>
    <phoneticPr fontId="7"/>
  </si>
  <si>
    <t>第3節</t>
    <rPh sb="0" eb="1">
      <t>ダイ</t>
    </rPh>
    <rPh sb="2" eb="3">
      <t>セツ</t>
    </rPh>
    <phoneticPr fontId="7"/>
  </si>
  <si>
    <t>第4節</t>
    <rPh sb="0" eb="1">
      <t>ダイ</t>
    </rPh>
    <rPh sb="2" eb="3">
      <t>セツ</t>
    </rPh>
    <phoneticPr fontId="7"/>
  </si>
  <si>
    <t>第14節</t>
    <rPh sb="0" eb="1">
      <t>ダイ</t>
    </rPh>
    <rPh sb="3" eb="4">
      <t>セツ</t>
    </rPh>
    <phoneticPr fontId="7"/>
  </si>
  <si>
    <t>勝
点</t>
    <rPh sb="0" eb="1">
      <t>カ</t>
    </rPh>
    <rPh sb="2" eb="3">
      <t>テン</t>
    </rPh>
    <phoneticPr fontId="7"/>
  </si>
  <si>
    <t>cvx</t>
    <phoneticPr fontId="3"/>
  </si>
  <si>
    <t>順位</t>
    <rPh sb="0" eb="2">
      <t>ジュンイ</t>
    </rPh>
    <phoneticPr fontId="7"/>
  </si>
  <si>
    <t>白虎隊</t>
    <rPh sb="0" eb="3">
      <t>ビャッコタイ</t>
    </rPh>
    <phoneticPr fontId="3"/>
  </si>
  <si>
    <t>FC山川</t>
    <rPh sb="2" eb="4">
      <t>ヤマカワ</t>
    </rPh>
    <phoneticPr fontId="3"/>
  </si>
  <si>
    <t>第１節</t>
    <rPh sb="0" eb="1">
      <t>ダイ</t>
    </rPh>
    <rPh sb="2" eb="3">
      <t>セツ</t>
    </rPh>
    <phoneticPr fontId="3"/>
  </si>
  <si>
    <t>FC Aguilas</t>
    <phoneticPr fontId="3"/>
  </si>
  <si>
    <t>FC 蔵本</t>
    <rPh sb="3" eb="4">
      <t>クラ</t>
    </rPh>
    <rPh sb="4" eb="5">
      <t>ホン</t>
    </rPh>
    <phoneticPr fontId="3"/>
  </si>
  <si>
    <t>alma美馬SC</t>
    <rPh sb="4" eb="6">
      <t>ミマ</t>
    </rPh>
    <phoneticPr fontId="3"/>
  </si>
  <si>
    <t>FC侍</t>
    <rPh sb="2" eb="3">
      <t>サムライ</t>
    </rPh>
    <phoneticPr fontId="3"/>
  </si>
  <si>
    <t>-</t>
    <phoneticPr fontId="3"/>
  </si>
  <si>
    <t>第11節</t>
    <rPh sb="0" eb="1">
      <t>ダイ</t>
    </rPh>
    <rPh sb="3" eb="4">
      <t>セツ</t>
    </rPh>
    <phoneticPr fontId="7"/>
  </si>
  <si>
    <t>第12節</t>
    <rPh sb="0" eb="1">
      <t>ダイ</t>
    </rPh>
    <rPh sb="3" eb="4">
      <t>セツ</t>
    </rPh>
    <phoneticPr fontId="7"/>
  </si>
  <si>
    <t>第13節</t>
    <rPh sb="0" eb="1">
      <t>ダイ</t>
    </rPh>
    <rPh sb="3" eb="4">
      <t>セツ</t>
    </rPh>
    <phoneticPr fontId="7"/>
  </si>
  <si>
    <t>片付当番チーム</t>
    <rPh sb="0" eb="2">
      <t>カタヅ</t>
    </rPh>
    <rPh sb="2" eb="4">
      <t>トウバン</t>
    </rPh>
    <phoneticPr fontId="3"/>
  </si>
  <si>
    <t>　★片付け当番チームはゴミ等の確認やコーナーフラッグ等の返却のほか、使用する会場に応じては施設の</t>
    <rPh sb="2" eb="4">
      <t>カタヅ</t>
    </rPh>
    <rPh sb="5" eb="7">
      <t>トウバン</t>
    </rPh>
    <rPh sb="13" eb="14">
      <t>ナド</t>
    </rPh>
    <rPh sb="15" eb="17">
      <t>カクニン</t>
    </rPh>
    <rPh sb="26" eb="27">
      <t>ナド</t>
    </rPh>
    <rPh sb="28" eb="30">
      <t>ヘンキャク</t>
    </rPh>
    <rPh sb="34" eb="36">
      <t>シヨウ</t>
    </rPh>
    <rPh sb="38" eb="40">
      <t>カイジョウ</t>
    </rPh>
    <rPh sb="41" eb="42">
      <t>オウ</t>
    </rPh>
    <rPh sb="45" eb="47">
      <t>シセツ</t>
    </rPh>
    <phoneticPr fontId="7"/>
  </si>
  <si>
    <t>　　鍵の返却や管理事務所への連絡等を行ってください。</t>
    <rPh sb="7" eb="9">
      <t>カンリ</t>
    </rPh>
    <rPh sb="9" eb="11">
      <t>ジム</t>
    </rPh>
    <rPh sb="11" eb="12">
      <t>ショ</t>
    </rPh>
    <rPh sb="14" eb="16">
      <t>レンラク</t>
    </rPh>
    <rPh sb="16" eb="17">
      <t>ナド</t>
    </rPh>
    <phoneticPr fontId="3"/>
  </si>
  <si>
    <t>R6年度　徳島県サッカーリーグ 《 ２部 》 　成 　績　 表</t>
    <rPh sb="2" eb="4">
      <t>ネンド</t>
    </rPh>
    <rPh sb="4" eb="6">
      <t>ヘイネンド</t>
    </rPh>
    <rPh sb="5" eb="8">
      <t>トクシマケン</t>
    </rPh>
    <rPh sb="19" eb="20">
      <t>ブ</t>
    </rPh>
    <rPh sb="24" eb="25">
      <t>シゲル</t>
    </rPh>
    <rPh sb="27" eb="28">
      <t>ツムギ</t>
    </rPh>
    <rPh sb="30" eb="31">
      <t>オモテ</t>
    </rPh>
    <phoneticPr fontId="7"/>
  </si>
  <si>
    <t>令和６年　　月　　日現在</t>
    <phoneticPr fontId="3"/>
  </si>
  <si>
    <t>リベルテ阿波</t>
    <rPh sb="4" eb="6">
      <t>アワ</t>
    </rPh>
    <phoneticPr fontId="3"/>
  </si>
  <si>
    <t>FCジャパン</t>
    <phoneticPr fontId="3"/>
  </si>
  <si>
    <t>カンピオーネ</t>
    <phoneticPr fontId="3"/>
  </si>
  <si>
    <t>徳島大学医学部サッカー部</t>
    <rPh sb="0" eb="2">
      <t>トクシマ</t>
    </rPh>
    <rPh sb="2" eb="4">
      <t>ダイガク</t>
    </rPh>
    <rPh sb="4" eb="6">
      <t>イガク</t>
    </rPh>
    <rPh sb="6" eb="7">
      <t>ブ</t>
    </rPh>
    <rPh sb="11" eb="12">
      <t>ブ</t>
    </rPh>
    <phoneticPr fontId="3"/>
  </si>
  <si>
    <r>
      <t>２０２４年度　徳島県サッカーリーグ</t>
    </r>
    <r>
      <rPr>
        <b/>
        <u/>
        <sz val="18"/>
        <color indexed="10"/>
        <rFont val="ＭＳ Ｐゴシック"/>
        <family val="3"/>
        <charset val="128"/>
      </rPr>
      <t>《２部》</t>
    </r>
    <r>
      <rPr>
        <b/>
        <u/>
        <sz val="18"/>
        <rFont val="ＭＳ Ｐゴシック"/>
        <family val="3"/>
        <charset val="128"/>
      </rPr>
      <t>日程表</t>
    </r>
    <rPh sb="4" eb="6">
      <t>ネンド</t>
    </rPh>
    <rPh sb="7" eb="10">
      <t>トクシマケン</t>
    </rPh>
    <rPh sb="19" eb="20">
      <t>ブ</t>
    </rPh>
    <rPh sb="21" eb="24">
      <t>ニッテイヒョウ</t>
    </rPh>
    <phoneticPr fontId="7"/>
  </si>
  <si>
    <t>上桜</t>
    <rPh sb="0" eb="1">
      <t>ウエ</t>
    </rPh>
    <rPh sb="1" eb="2">
      <t>ザクラ</t>
    </rPh>
    <phoneticPr fontId="7"/>
  </si>
  <si>
    <t>第15節</t>
    <rPh sb="0" eb="1">
      <t>ダイ</t>
    </rPh>
    <rPh sb="3" eb="4">
      <t>セツ</t>
    </rPh>
    <phoneticPr fontId="7"/>
  </si>
  <si>
    <t>-</t>
  </si>
  <si>
    <t>-</t>
    <phoneticPr fontId="3"/>
  </si>
  <si>
    <t>２部リーグ中間期ミーティング    9月1日 　18時30分～　サッカー協会１階会議室　　※各チーム必ず１名参加してください</t>
    <rPh sb="1" eb="2">
      <t>ブ</t>
    </rPh>
    <rPh sb="5" eb="8">
      <t>チュウカンキ</t>
    </rPh>
    <rPh sb="19" eb="20">
      <t>ガツ</t>
    </rPh>
    <rPh sb="21" eb="22">
      <t>ヒ</t>
    </rPh>
    <rPh sb="26" eb="27">
      <t>ジ</t>
    </rPh>
    <rPh sb="29" eb="30">
      <t>フン</t>
    </rPh>
    <rPh sb="36" eb="38">
      <t>キョウカイ</t>
    </rPh>
    <rPh sb="39" eb="40">
      <t>カイ</t>
    </rPh>
    <rPh sb="40" eb="43">
      <t>カイギシツ</t>
    </rPh>
    <rPh sb="46" eb="47">
      <t>カク</t>
    </rPh>
    <rPh sb="50" eb="51">
      <t>カナラ</t>
    </rPh>
    <rPh sb="53" eb="54">
      <t>メイ</t>
    </rPh>
    <rPh sb="54" eb="56">
      <t>サンカ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</si>
</sst>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5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sz val="13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color indexed="10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3"/>
      <color indexed="10"/>
      <name val="ＭＳ Ｐゴシック"/>
      <family val="3"/>
      <charset val="128"/>
    </font>
    <font>
      <sz val="13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3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74">
    <xf numFmtId="0" fontId="0" fillId="0" borderId="0" xfId="0">
      <alignment vertic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1" fillId="0" borderId="0" xfId="2">
      <alignment vertical="center"/>
    </xf>
    <xf numFmtId="0" fontId="0" fillId="0" borderId="0" xfId="1" applyFont="1" applyAlignment="1">
      <alignment horizontal="center"/>
    </xf>
    <xf numFmtId="0" fontId="1" fillId="0" borderId="0" xfId="1"/>
    <xf numFmtId="0" fontId="8" fillId="0" borderId="0" xfId="1" applyFont="1"/>
    <xf numFmtId="0" fontId="9" fillId="0" borderId="0" xfId="1" applyFon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20" fontId="4" fillId="0" borderId="9" xfId="1" applyNumberFormat="1" applyFon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/>
    </xf>
    <xf numFmtId="20" fontId="4" fillId="0" borderId="15" xfId="1" applyNumberFormat="1" applyFont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0" fillId="0" borderId="19" xfId="1" applyFont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0" fillId="0" borderId="13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/>
    </xf>
    <xf numFmtId="0" fontId="1" fillId="0" borderId="0" xfId="1" applyAlignment="1">
      <alignment horizontal="center" vertical="center" shrinkToFit="1"/>
    </xf>
    <xf numFmtId="0" fontId="0" fillId="3" borderId="38" xfId="1" applyFont="1" applyFill="1" applyBorder="1" applyAlignment="1">
      <alignment horizontal="center" vertical="center" shrinkToFit="1"/>
    </xf>
    <xf numFmtId="0" fontId="0" fillId="0" borderId="19" xfId="1" applyFont="1" applyBorder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shrinkToFit="1"/>
    </xf>
    <xf numFmtId="20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0" fontId="18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20" fontId="21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 shrinkToFit="1"/>
    </xf>
    <xf numFmtId="0" fontId="20" fillId="0" borderId="0" xfId="2" applyFo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20" fontId="25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right"/>
    </xf>
    <xf numFmtId="0" fontId="1" fillId="0" borderId="0" xfId="2" applyAlignment="1">
      <alignment horizontal="center" vertical="center"/>
    </xf>
    <xf numFmtId="0" fontId="1" fillId="0" borderId="45" xfId="2" applyBorder="1">
      <alignment vertical="center"/>
    </xf>
    <xf numFmtId="0" fontId="1" fillId="0" borderId="45" xfId="2" applyBorder="1" applyAlignment="1">
      <alignment horizontal="left"/>
    </xf>
    <xf numFmtId="0" fontId="1" fillId="0" borderId="45" xfId="2" applyBorder="1" applyAlignment="1">
      <alignment horizontal="left" vertical="center"/>
    </xf>
    <xf numFmtId="0" fontId="28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horizontal="center" vertic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vertical="center" shrinkToFit="1"/>
    </xf>
    <xf numFmtId="0" fontId="10" fillId="0" borderId="45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 shrinkToFit="1"/>
    </xf>
    <xf numFmtId="177" fontId="10" fillId="0" borderId="45" xfId="2" applyNumberFormat="1" applyFont="1" applyBorder="1" applyAlignment="1">
      <alignment horizontal="center" vertical="center"/>
    </xf>
    <xf numFmtId="49" fontId="10" fillId="0" borderId="45" xfId="2" applyNumberFormat="1" applyFont="1" applyBorder="1" applyAlignment="1">
      <alignment horizontal="center" vertical="center" shrinkToFit="1"/>
    </xf>
    <xf numFmtId="0" fontId="10" fillId="0" borderId="45" xfId="2" applyFont="1" applyBorder="1" applyAlignment="1">
      <alignment horizontal="left" vertical="center" shrinkToFit="1"/>
    </xf>
    <xf numFmtId="0" fontId="1" fillId="0" borderId="47" xfId="2" applyBorder="1">
      <alignment vertical="center"/>
    </xf>
    <xf numFmtId="0" fontId="29" fillId="0" borderId="48" xfId="2" applyFont="1" applyBorder="1" applyAlignment="1">
      <alignment horizontal="center" vertical="center"/>
    </xf>
    <xf numFmtId="0" fontId="1" fillId="0" borderId="49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54" xfId="2" applyBorder="1" applyAlignment="1">
      <alignment horizontal="center" vertical="center" shrinkToFit="1"/>
    </xf>
    <xf numFmtId="0" fontId="1" fillId="0" borderId="0" xfId="2" applyAlignment="1">
      <alignment vertical="center" shrinkToFit="1"/>
    </xf>
    <xf numFmtId="20" fontId="4" fillId="0" borderId="68" xfId="1" applyNumberFormat="1" applyFont="1" applyBorder="1" applyAlignment="1">
      <alignment horizontal="center" vertical="center" shrinkToFit="1"/>
    </xf>
    <xf numFmtId="0" fontId="1" fillId="0" borderId="47" xfId="2" applyBorder="1" applyAlignment="1">
      <alignment horizontal="center" vertical="center"/>
    </xf>
    <xf numFmtId="49" fontId="1" fillId="0" borderId="50" xfId="2" applyNumberFormat="1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35" fillId="0" borderId="0" xfId="0" applyFont="1">
      <alignment vertical="center"/>
    </xf>
    <xf numFmtId="0" fontId="1" fillId="0" borderId="12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58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 shrinkToFit="1"/>
    </xf>
    <xf numFmtId="0" fontId="38" fillId="0" borderId="11" xfId="1" applyFont="1" applyBorder="1" applyAlignment="1">
      <alignment horizontal="center" vertical="center" shrinkToFit="1"/>
    </xf>
    <xf numFmtId="49" fontId="1" fillId="0" borderId="17" xfId="1" applyNumberFormat="1" applyBorder="1" applyAlignment="1">
      <alignment horizontal="center" vertical="center" shrinkToFit="1"/>
    </xf>
    <xf numFmtId="0" fontId="38" fillId="0" borderId="17" xfId="1" applyFont="1" applyBorder="1" applyAlignment="1">
      <alignment horizontal="center" vertical="center" shrinkToFit="1"/>
    </xf>
    <xf numFmtId="20" fontId="1" fillId="0" borderId="11" xfId="1" applyNumberForma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38" fillId="0" borderId="24" xfId="1" applyFont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49" fontId="1" fillId="0" borderId="38" xfId="1" applyNumberFormat="1" applyBorder="1" applyAlignment="1">
      <alignment horizontal="center" vertical="center" shrinkToFit="1"/>
    </xf>
    <xf numFmtId="0" fontId="38" fillId="0" borderId="38" xfId="1" applyFont="1" applyBorder="1" applyAlignment="1">
      <alignment horizontal="center" vertical="center" shrinkToFit="1"/>
    </xf>
    <xf numFmtId="0" fontId="1" fillId="0" borderId="70" xfId="1" applyBorder="1" applyAlignment="1">
      <alignment horizontal="center" vertical="center" shrinkToFit="1"/>
    </xf>
    <xf numFmtId="20" fontId="41" fillId="0" borderId="34" xfId="1" applyNumberFormat="1" applyFont="1" applyBorder="1" applyAlignment="1">
      <alignment horizontal="center" vertical="center" shrinkToFit="1"/>
    </xf>
    <xf numFmtId="20" fontId="41" fillId="0" borderId="15" xfId="1" applyNumberFormat="1" applyFont="1" applyBorder="1" applyAlignment="1">
      <alignment horizontal="center" vertical="center" shrinkToFit="1"/>
    </xf>
    <xf numFmtId="20" fontId="41" fillId="0" borderId="9" xfId="1" applyNumberFormat="1" applyFont="1" applyBorder="1" applyAlignment="1">
      <alignment horizontal="center" vertical="center" shrinkToFit="1"/>
    </xf>
    <xf numFmtId="20" fontId="41" fillId="0" borderId="68" xfId="1" applyNumberFormat="1" applyFont="1" applyBorder="1" applyAlignment="1">
      <alignment horizontal="center" vertical="center" shrinkToFit="1"/>
    </xf>
    <xf numFmtId="20" fontId="41" fillId="0" borderId="14" xfId="1" applyNumberFormat="1" applyFont="1" applyBorder="1" applyAlignment="1">
      <alignment horizontal="center" vertical="center" shrinkToFit="1"/>
    </xf>
    <xf numFmtId="0" fontId="32" fillId="0" borderId="27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56" fontId="40" fillId="0" borderId="22" xfId="1" applyNumberFormat="1" applyFont="1" applyBorder="1" applyAlignment="1">
      <alignment horizontal="center" vertical="center"/>
    </xf>
    <xf numFmtId="0" fontId="33" fillId="0" borderId="14" xfId="1" applyFont="1" applyBorder="1" applyAlignment="1">
      <alignment vertical="center"/>
    </xf>
    <xf numFmtId="56" fontId="42" fillId="2" borderId="7" xfId="1" applyNumberFormat="1" applyFont="1" applyFill="1" applyBorder="1" applyAlignment="1">
      <alignment horizontal="center" vertical="center"/>
    </xf>
    <xf numFmtId="0" fontId="1" fillId="0" borderId="46" xfId="2" applyBorder="1">
      <alignment vertical="center"/>
    </xf>
    <xf numFmtId="0" fontId="35" fillId="0" borderId="45" xfId="0" applyFont="1" applyBorder="1" applyAlignment="1">
      <alignment vertical="center" shrinkToFit="1"/>
    </xf>
    <xf numFmtId="0" fontId="10" fillId="0" borderId="0" xfId="2" applyFont="1" applyAlignment="1">
      <alignment vertical="top"/>
    </xf>
    <xf numFmtId="0" fontId="28" fillId="0" borderId="0" xfId="2" applyFont="1" applyAlignment="1">
      <alignment vertical="top"/>
    </xf>
    <xf numFmtId="0" fontId="10" fillId="0" borderId="0" xfId="2" applyFont="1" applyAlignment="1">
      <alignment vertical="top" shrinkToFit="1"/>
    </xf>
    <xf numFmtId="0" fontId="10" fillId="0" borderId="0" xfId="2" applyFont="1" applyAlignment="1">
      <alignment horizontal="center" vertical="top" shrinkToFit="1"/>
    </xf>
    <xf numFmtId="0" fontId="10" fillId="0" borderId="0" xfId="2" applyFont="1" applyAlignment="1">
      <alignment horizontal="left" shrinkToFit="1"/>
    </xf>
    <xf numFmtId="0" fontId="10" fillId="0" borderId="45" xfId="2" applyFont="1" applyBorder="1" applyAlignment="1">
      <alignment horizontal="center" vertical="top" shrinkToFit="1"/>
    </xf>
    <xf numFmtId="0" fontId="1" fillId="0" borderId="46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5" borderId="47" xfId="2" applyFill="1" applyBorder="1" applyAlignment="1">
      <alignment horizontal="center" vertical="center"/>
    </xf>
    <xf numFmtId="49" fontId="1" fillId="5" borderId="50" xfId="2" applyNumberFormat="1" applyFill="1" applyBorder="1" applyAlignment="1">
      <alignment horizontal="center" vertical="center"/>
    </xf>
    <xf numFmtId="0" fontId="1" fillId="5" borderId="51" xfId="2" applyFill="1" applyBorder="1" applyAlignment="1">
      <alignment horizontal="center" vertical="center"/>
    </xf>
    <xf numFmtId="0" fontId="1" fillId="5" borderId="46" xfId="2" applyFill="1" applyBorder="1" applyAlignment="1">
      <alignment horizontal="center" vertical="center"/>
    </xf>
    <xf numFmtId="0" fontId="1" fillId="5" borderId="58" xfId="2" applyFill="1" applyBorder="1" applyAlignment="1">
      <alignment horizontal="center" vertical="center"/>
    </xf>
    <xf numFmtId="0" fontId="1" fillId="5" borderId="59" xfId="2" applyFill="1" applyBorder="1" applyAlignment="1">
      <alignment horizontal="center" vertical="center"/>
    </xf>
    <xf numFmtId="0" fontId="1" fillId="6" borderId="47" xfId="2" applyFill="1" applyBorder="1" applyAlignment="1">
      <alignment horizontal="center" vertical="center" shrinkToFit="1"/>
    </xf>
    <xf numFmtId="0" fontId="1" fillId="6" borderId="50" xfId="2" applyFill="1" applyBorder="1" applyAlignment="1">
      <alignment horizontal="center" vertical="center" shrinkToFit="1"/>
    </xf>
    <xf numFmtId="0" fontId="1" fillId="6" borderId="47" xfId="2" applyFill="1" applyBorder="1" applyAlignment="1">
      <alignment horizontal="center" vertical="center"/>
    </xf>
    <xf numFmtId="49" fontId="1" fillId="6" borderId="50" xfId="2" applyNumberFormat="1" applyFill="1" applyBorder="1" applyAlignment="1">
      <alignment horizontal="center" vertical="center"/>
    </xf>
    <xf numFmtId="0" fontId="1" fillId="6" borderId="51" xfId="2" applyFill="1" applyBorder="1" applyAlignment="1">
      <alignment horizontal="center" vertical="center"/>
    </xf>
    <xf numFmtId="0" fontId="1" fillId="6" borderId="32" xfId="2" applyFill="1" applyBorder="1" applyAlignment="1">
      <alignment horizontal="center" vertical="center" shrinkToFit="1"/>
    </xf>
    <xf numFmtId="0" fontId="1" fillId="6" borderId="0" xfId="2" applyFill="1" applyAlignment="1">
      <alignment horizontal="center" vertical="center" shrinkToFit="1"/>
    </xf>
    <xf numFmtId="0" fontId="1" fillId="6" borderId="32" xfId="2" applyFill="1" applyBorder="1" applyAlignment="1">
      <alignment horizontal="center" vertical="center"/>
    </xf>
    <xf numFmtId="0" fontId="1" fillId="6" borderId="46" xfId="2" applyFill="1" applyBorder="1" applyAlignment="1">
      <alignment horizontal="center" vertical="center"/>
    </xf>
    <xf numFmtId="0" fontId="1" fillId="6" borderId="37" xfId="2" applyFill="1" applyBorder="1" applyAlignment="1">
      <alignment horizontal="center" vertical="center"/>
    </xf>
    <xf numFmtId="0" fontId="1" fillId="6" borderId="0" xfId="2" applyFill="1" applyAlignment="1">
      <alignment horizontal="center" vertical="center"/>
    </xf>
    <xf numFmtId="49" fontId="1" fillId="6" borderId="46" xfId="2" applyNumberFormat="1" applyFill="1" applyBorder="1" applyAlignment="1">
      <alignment horizontal="center" vertical="center"/>
    </xf>
    <xf numFmtId="0" fontId="1" fillId="6" borderId="0" xfId="2" applyFill="1">
      <alignment vertical="center"/>
    </xf>
    <xf numFmtId="0" fontId="1" fillId="0" borderId="45" xfId="2" applyBorder="1" applyAlignment="1">
      <alignment horizontal="center" vertical="center"/>
    </xf>
    <xf numFmtId="0" fontId="1" fillId="0" borderId="45" xfId="2" applyBorder="1" applyAlignment="1">
      <alignment horizontal="center" vertical="center" wrapText="1"/>
    </xf>
    <xf numFmtId="0" fontId="12" fillId="3" borderId="78" xfId="1" applyFont="1" applyFill="1" applyBorder="1" applyAlignment="1">
      <alignment horizontal="center" vertical="center" shrinkToFit="1"/>
    </xf>
    <xf numFmtId="56" fontId="42" fillId="0" borderId="7" xfId="1" applyNumberFormat="1" applyFont="1" applyFill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176" fontId="40" fillId="2" borderId="7" xfId="1" applyNumberFormat="1" applyFont="1" applyFill="1" applyBorder="1" applyAlignment="1">
      <alignment horizontal="center" vertical="center"/>
    </xf>
    <xf numFmtId="56" fontId="40" fillId="0" borderId="7" xfId="1" applyNumberFormat="1" applyFont="1" applyBorder="1" applyAlignment="1">
      <alignment horizontal="center" vertical="center"/>
    </xf>
    <xf numFmtId="0" fontId="40" fillId="0" borderId="7" xfId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40" fillId="0" borderId="22" xfId="1" applyFont="1" applyBorder="1" applyAlignment="1">
      <alignment horizontal="center" vertical="center"/>
    </xf>
    <xf numFmtId="56" fontId="40" fillId="2" borderId="7" xfId="1" applyNumberFormat="1" applyFont="1" applyFill="1" applyBorder="1" applyAlignment="1">
      <alignment horizontal="center" vertical="center"/>
    </xf>
    <xf numFmtId="56" fontId="40" fillId="0" borderId="7" xfId="1" applyNumberFormat="1" applyFont="1" applyFill="1" applyBorder="1" applyAlignment="1">
      <alignment horizontal="center" vertical="center"/>
    </xf>
    <xf numFmtId="176" fontId="40" fillId="0" borderId="22" xfId="1" applyNumberFormat="1" applyFont="1" applyFill="1" applyBorder="1" applyAlignment="1">
      <alignment horizontal="center" vertical="center"/>
    </xf>
    <xf numFmtId="176" fontId="40" fillId="0" borderId="7" xfId="1" applyNumberFormat="1" applyFont="1" applyFill="1" applyBorder="1" applyAlignment="1">
      <alignment horizontal="center" vertical="center"/>
    </xf>
    <xf numFmtId="176" fontId="40" fillId="0" borderId="7" xfId="1" applyNumberFormat="1" applyFont="1" applyBorder="1" applyAlignment="1">
      <alignment horizontal="center" vertical="center"/>
    </xf>
    <xf numFmtId="176" fontId="40" fillId="0" borderId="33" xfId="1" applyNumberFormat="1" applyFont="1" applyBorder="1" applyAlignment="1">
      <alignment horizontal="center" vertical="center"/>
    </xf>
    <xf numFmtId="0" fontId="0" fillId="3" borderId="79" xfId="1" applyFont="1" applyFill="1" applyBorder="1" applyAlignment="1">
      <alignment horizontal="center" vertical="center" shrinkToFit="1"/>
    </xf>
    <xf numFmtId="0" fontId="44" fillId="0" borderId="0" xfId="1" applyFont="1" applyAlignment="1">
      <alignment vertical="center"/>
    </xf>
    <xf numFmtId="0" fontId="1" fillId="0" borderId="4" xfId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45" fillId="0" borderId="0" xfId="1" applyFont="1"/>
    <xf numFmtId="0" fontId="45" fillId="0" borderId="3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 shrinkToFit="1"/>
    </xf>
    <xf numFmtId="0" fontId="45" fillId="0" borderId="16" xfId="1" applyFont="1" applyBorder="1" applyAlignment="1">
      <alignment horizontal="center" vertical="center" shrinkToFit="1"/>
    </xf>
    <xf numFmtId="0" fontId="45" fillId="0" borderId="20" xfId="1" applyFont="1" applyBorder="1" applyAlignment="1">
      <alignment horizontal="center" vertical="center" shrinkToFit="1"/>
    </xf>
    <xf numFmtId="0" fontId="45" fillId="0" borderId="30" xfId="1" applyFont="1" applyBorder="1" applyAlignment="1">
      <alignment horizontal="center" vertical="center" shrinkToFit="1"/>
    </xf>
    <xf numFmtId="0" fontId="45" fillId="0" borderId="73" xfId="1" applyFont="1" applyBorder="1" applyAlignment="1">
      <alignment horizontal="center" vertical="center" shrinkToFit="1"/>
    </xf>
    <xf numFmtId="0" fontId="45" fillId="0" borderId="69" xfId="1" applyFont="1" applyBorder="1" applyAlignment="1">
      <alignment horizontal="center" vertical="center" shrinkToFit="1"/>
    </xf>
    <xf numFmtId="0" fontId="45" fillId="0" borderId="40" xfId="1" applyFont="1" applyBorder="1" applyAlignment="1">
      <alignment horizontal="center" vertical="center" shrinkToFit="1"/>
    </xf>
    <xf numFmtId="0" fontId="45" fillId="0" borderId="35" xfId="1" applyFont="1" applyBorder="1" applyAlignment="1">
      <alignment horizontal="center" vertical="center" shrinkToFit="1"/>
    </xf>
    <xf numFmtId="0" fontId="46" fillId="0" borderId="0" xfId="1" applyFont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7" fillId="0" borderId="0" xfId="1" applyFont="1" applyAlignment="1">
      <alignment vertical="center"/>
    </xf>
    <xf numFmtId="0" fontId="32" fillId="0" borderId="0" xfId="2" applyFont="1">
      <alignment vertical="center"/>
    </xf>
    <xf numFmtId="49" fontId="1" fillId="0" borderId="24" xfId="1" applyNumberFormat="1" applyBorder="1" applyAlignment="1">
      <alignment horizontal="center" vertical="center" shrinkToFit="1"/>
    </xf>
    <xf numFmtId="20" fontId="41" fillId="0" borderId="81" xfId="1" applyNumberFormat="1" applyFont="1" applyBorder="1" applyAlignment="1">
      <alignment horizontal="center" vertical="center" shrinkToFit="1"/>
    </xf>
    <xf numFmtId="0" fontId="45" fillId="0" borderId="82" xfId="1" applyFont="1" applyBorder="1" applyAlignment="1">
      <alignment horizontal="center" vertical="center" shrinkToFit="1"/>
    </xf>
    <xf numFmtId="49" fontId="1" fillId="0" borderId="83" xfId="1" applyNumberFormat="1" applyBorder="1" applyAlignment="1">
      <alignment horizontal="center" vertical="center" shrinkToFit="1"/>
    </xf>
    <xf numFmtId="0" fontId="38" fillId="0" borderId="83" xfId="1" applyFont="1" applyBorder="1" applyAlignment="1">
      <alignment horizontal="center" vertical="center" shrinkToFit="1"/>
    </xf>
    <xf numFmtId="0" fontId="1" fillId="0" borderId="84" xfId="1" applyBorder="1" applyAlignment="1">
      <alignment horizontal="center" vertical="center" shrinkToFit="1"/>
    </xf>
    <xf numFmtId="0" fontId="1" fillId="6" borderId="51" xfId="2" applyFill="1" applyBorder="1" applyAlignment="1">
      <alignment horizontal="center" vertical="center"/>
    </xf>
    <xf numFmtId="0" fontId="1" fillId="6" borderId="59" xfId="2" applyFill="1" applyBorder="1" applyAlignment="1">
      <alignment horizontal="center" vertical="center"/>
    </xf>
    <xf numFmtId="0" fontId="1" fillId="6" borderId="47" xfId="2" applyFill="1" applyBorder="1" applyAlignment="1">
      <alignment horizontal="center" vertical="center"/>
    </xf>
    <xf numFmtId="0" fontId="1" fillId="6" borderId="58" xfId="2" applyFill="1" applyBorder="1" applyAlignment="1">
      <alignment horizontal="center" vertical="center"/>
    </xf>
    <xf numFmtId="0" fontId="1" fillId="6" borderId="47" xfId="2" applyFill="1" applyBorder="1" applyAlignment="1">
      <alignment horizontal="center" vertical="center"/>
    </xf>
    <xf numFmtId="0" fontId="1" fillId="6" borderId="51" xfId="2" applyFill="1" applyBorder="1" applyAlignment="1">
      <alignment horizontal="center" vertical="center"/>
    </xf>
    <xf numFmtId="0" fontId="1" fillId="6" borderId="58" xfId="2" applyFill="1" applyBorder="1" applyAlignment="1">
      <alignment horizontal="center" vertical="center"/>
    </xf>
    <xf numFmtId="0" fontId="1" fillId="6" borderId="46" xfId="2" applyFill="1" applyBorder="1" applyAlignment="1">
      <alignment horizontal="center" vertical="center"/>
    </xf>
    <xf numFmtId="0" fontId="1" fillId="6" borderId="59" xfId="2" applyFill="1" applyBorder="1" applyAlignment="1">
      <alignment horizontal="center" vertical="center"/>
    </xf>
    <xf numFmtId="0" fontId="48" fillId="0" borderId="0" xfId="2" applyFont="1">
      <alignment vertical="center"/>
    </xf>
    <xf numFmtId="0" fontId="48" fillId="0" borderId="0" xfId="2" applyFont="1" applyAlignment="1">
      <alignment vertical="center" shrinkToFit="1"/>
    </xf>
    <xf numFmtId="0" fontId="33" fillId="0" borderId="14" xfId="1" applyFont="1" applyBorder="1" applyAlignment="1">
      <alignment horizontal="center" vertical="center"/>
    </xf>
    <xf numFmtId="20" fontId="4" fillId="0" borderId="34" xfId="1" applyNumberFormat="1" applyFont="1" applyBorder="1" applyAlignment="1">
      <alignment horizontal="center" vertical="center" shrinkToFit="1"/>
    </xf>
    <xf numFmtId="0" fontId="1" fillId="0" borderId="86" xfId="1" applyBorder="1" applyAlignment="1">
      <alignment horizontal="center" vertical="center" shrinkToFit="1"/>
    </xf>
    <xf numFmtId="49" fontId="1" fillId="0" borderId="86" xfId="1" applyNumberFormat="1" applyBorder="1" applyAlignment="1">
      <alignment horizontal="center" vertical="center" shrinkToFit="1"/>
    </xf>
    <xf numFmtId="0" fontId="38" fillId="0" borderId="86" xfId="1" applyFont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0" fillId="3" borderId="86" xfId="1" applyFont="1" applyFill="1" applyBorder="1" applyAlignment="1">
      <alignment horizontal="center" vertical="center" shrinkToFit="1"/>
    </xf>
    <xf numFmtId="0" fontId="12" fillId="3" borderId="87" xfId="1" applyFont="1" applyFill="1" applyBorder="1" applyAlignment="1">
      <alignment horizontal="center" vertical="center" shrinkToFit="1"/>
    </xf>
    <xf numFmtId="0" fontId="32" fillId="0" borderId="17" xfId="1" applyFont="1" applyBorder="1" applyAlignment="1">
      <alignment horizontal="center" vertical="center" shrinkToFit="1"/>
    </xf>
    <xf numFmtId="0" fontId="32" fillId="0" borderId="11" xfId="1" applyFont="1" applyBorder="1" applyAlignment="1">
      <alignment horizontal="center" vertical="center" shrinkToFit="1"/>
    </xf>
    <xf numFmtId="0" fontId="32" fillId="0" borderId="83" xfId="1" applyFont="1" applyBorder="1" applyAlignment="1">
      <alignment horizontal="center" vertical="center" shrinkToFit="1"/>
    </xf>
    <xf numFmtId="176" fontId="40" fillId="0" borderId="7" xfId="1" applyNumberFormat="1" applyFont="1" applyFill="1" applyBorder="1" applyAlignment="1">
      <alignment horizontal="center" vertical="center"/>
    </xf>
    <xf numFmtId="0" fontId="34" fillId="0" borderId="89" xfId="1" applyFont="1" applyBorder="1" applyAlignment="1">
      <alignment horizontal="center" vertical="center"/>
    </xf>
    <xf numFmtId="20" fontId="41" fillId="0" borderId="91" xfId="1" applyNumberFormat="1" applyFont="1" applyBorder="1" applyAlignment="1">
      <alignment horizontal="center" vertical="center" shrinkToFit="1"/>
    </xf>
    <xf numFmtId="0" fontId="1" fillId="0" borderId="92" xfId="1" applyBorder="1" applyAlignment="1">
      <alignment horizontal="center" vertical="center" shrinkToFit="1"/>
    </xf>
    <xf numFmtId="20" fontId="1" fillId="0" borderId="92" xfId="1" applyNumberFormat="1" applyBorder="1" applyAlignment="1">
      <alignment horizontal="center" vertical="center" shrinkToFit="1"/>
    </xf>
    <xf numFmtId="0" fontId="38" fillId="0" borderId="92" xfId="1" applyFont="1" applyBorder="1" applyAlignment="1">
      <alignment horizontal="center" vertical="center" shrinkToFit="1"/>
    </xf>
    <xf numFmtId="0" fontId="1" fillId="0" borderId="93" xfId="1" applyBorder="1" applyAlignment="1">
      <alignment horizontal="center" vertical="center" shrinkToFit="1"/>
    </xf>
    <xf numFmtId="0" fontId="12" fillId="0" borderId="93" xfId="1" applyFont="1" applyBorder="1" applyAlignment="1">
      <alignment horizontal="center" vertical="center" shrinkToFit="1"/>
    </xf>
    <xf numFmtId="0" fontId="0" fillId="0" borderId="94" xfId="1" applyFont="1" applyBorder="1" applyAlignment="1">
      <alignment horizontal="center" vertical="center"/>
    </xf>
    <xf numFmtId="176" fontId="40" fillId="2" borderId="88" xfId="1" applyNumberFormat="1" applyFont="1" applyFill="1" applyBorder="1" applyAlignment="1">
      <alignment horizontal="center" vertical="center"/>
    </xf>
    <xf numFmtId="20" fontId="41" fillId="0" borderId="95" xfId="1" applyNumberFormat="1" applyFont="1" applyBorder="1" applyAlignment="1">
      <alignment horizontal="center" vertical="center" shrinkToFit="1"/>
    </xf>
    <xf numFmtId="0" fontId="45" fillId="0" borderId="96" xfId="1" applyFont="1" applyBorder="1" applyAlignment="1">
      <alignment horizontal="center" vertical="center" shrinkToFit="1"/>
    </xf>
    <xf numFmtId="0" fontId="1" fillId="0" borderId="97" xfId="1" applyBorder="1" applyAlignment="1">
      <alignment horizontal="center" vertical="center" shrinkToFit="1"/>
    </xf>
    <xf numFmtId="49" fontId="1" fillId="0" borderId="97" xfId="1" applyNumberFormat="1" applyBorder="1" applyAlignment="1">
      <alignment horizontal="center" vertical="center" shrinkToFit="1"/>
    </xf>
    <xf numFmtId="0" fontId="38" fillId="0" borderId="97" xfId="1" applyFont="1" applyBorder="1" applyAlignment="1">
      <alignment horizontal="center" vertical="center" shrinkToFit="1"/>
    </xf>
    <xf numFmtId="0" fontId="1" fillId="0" borderId="98" xfId="1" applyBorder="1" applyAlignment="1">
      <alignment horizontal="center" vertical="center" shrinkToFit="1"/>
    </xf>
    <xf numFmtId="0" fontId="0" fillId="3" borderId="97" xfId="1" applyFont="1" applyFill="1" applyBorder="1" applyAlignment="1">
      <alignment horizontal="center" vertical="center" shrinkToFit="1"/>
    </xf>
    <xf numFmtId="0" fontId="12" fillId="3" borderId="99" xfId="1" applyFont="1" applyFill="1" applyBorder="1" applyAlignment="1">
      <alignment horizontal="center" vertical="center" shrinkToFit="1"/>
    </xf>
    <xf numFmtId="0" fontId="0" fillId="0" borderId="100" xfId="1" applyFont="1" applyBorder="1" applyAlignment="1">
      <alignment horizontal="center" vertical="center"/>
    </xf>
    <xf numFmtId="20" fontId="41" fillId="0" borderId="23" xfId="1" applyNumberFormat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20" fontId="41" fillId="0" borderId="102" xfId="1" applyNumberFormat="1" applyFont="1" applyBorder="1" applyAlignment="1">
      <alignment horizontal="center" vertical="center" shrinkToFit="1"/>
    </xf>
    <xf numFmtId="0" fontId="45" fillId="0" borderId="101" xfId="1" applyFont="1" applyBorder="1" applyAlignment="1">
      <alignment horizontal="center" vertical="center" shrinkToFit="1"/>
    </xf>
    <xf numFmtId="0" fontId="1" fillId="0" borderId="103" xfId="1" applyBorder="1" applyAlignment="1">
      <alignment horizontal="center" vertical="center" shrinkToFit="1"/>
    </xf>
    <xf numFmtId="20" fontId="4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Border="1" applyAlignment="1">
      <alignment horizontal="center" vertical="center" shrinkToFit="1"/>
    </xf>
    <xf numFmtId="0" fontId="38" fillId="0" borderId="0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20" fontId="4" fillId="0" borderId="102" xfId="1" applyNumberFormat="1" applyFont="1" applyBorder="1" applyAlignment="1">
      <alignment horizontal="center" vertical="center" shrinkToFit="1"/>
    </xf>
    <xf numFmtId="49" fontId="1" fillId="0" borderId="103" xfId="1" applyNumberFormat="1" applyBorder="1" applyAlignment="1">
      <alignment horizontal="center" vertical="center" shrinkToFit="1"/>
    </xf>
    <xf numFmtId="0" fontId="38" fillId="0" borderId="103" xfId="1" applyFont="1" applyBorder="1" applyAlignment="1">
      <alignment horizontal="center" vertical="center" shrinkToFit="1"/>
    </xf>
    <xf numFmtId="0" fontId="1" fillId="0" borderId="104" xfId="1" applyBorder="1" applyAlignment="1">
      <alignment horizontal="center" vertical="center" shrinkToFit="1"/>
    </xf>
    <xf numFmtId="0" fontId="50" fillId="0" borderId="18" xfId="1" applyFont="1" applyBorder="1" applyAlignment="1">
      <alignment horizontal="center" vertical="center" shrinkToFit="1"/>
    </xf>
    <xf numFmtId="0" fontId="50" fillId="0" borderId="12" xfId="1" applyFont="1" applyBorder="1" applyAlignment="1">
      <alignment horizontal="center" vertical="center" shrinkToFit="1"/>
    </xf>
    <xf numFmtId="0" fontId="32" fillId="7" borderId="83" xfId="1" applyFont="1" applyFill="1" applyBorder="1" applyAlignment="1">
      <alignment horizontal="center" vertical="center" shrinkToFit="1"/>
    </xf>
    <xf numFmtId="0" fontId="50" fillId="7" borderId="85" xfId="1" applyFont="1" applyFill="1" applyBorder="1" applyAlignment="1">
      <alignment horizontal="center" vertical="center" shrinkToFit="1"/>
    </xf>
    <xf numFmtId="0" fontId="32" fillId="0" borderId="38" xfId="1" applyFont="1" applyBorder="1" applyAlignment="1">
      <alignment horizontal="center" vertical="center" shrinkToFit="1"/>
    </xf>
    <xf numFmtId="0" fontId="39" fillId="3" borderId="38" xfId="1" applyFont="1" applyFill="1" applyBorder="1" applyAlignment="1">
      <alignment horizontal="center" vertical="center" shrinkToFit="1"/>
    </xf>
    <xf numFmtId="0" fontId="50" fillId="3" borderId="87" xfId="1" applyFont="1" applyFill="1" applyBorder="1" applyAlignment="1">
      <alignment horizontal="center" vertical="center" shrinkToFit="1"/>
    </xf>
    <xf numFmtId="0" fontId="39" fillId="3" borderId="86" xfId="1" applyFont="1" applyFill="1" applyBorder="1" applyAlignment="1">
      <alignment horizontal="center" vertical="center" shrinkToFit="1"/>
    </xf>
    <xf numFmtId="0" fontId="39" fillId="3" borderId="79" xfId="1" applyFont="1" applyFill="1" applyBorder="1" applyAlignment="1">
      <alignment horizontal="center" vertical="center" shrinkToFit="1"/>
    </xf>
    <xf numFmtId="0" fontId="50" fillId="3" borderId="78" xfId="1" applyFont="1" applyFill="1" applyBorder="1" applyAlignment="1">
      <alignment horizontal="center" vertical="center" shrinkToFit="1"/>
    </xf>
    <xf numFmtId="0" fontId="32" fillId="0" borderId="2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2" fillId="0" borderId="27" xfId="1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176" fontId="40" fillId="0" borderId="7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3" fillId="0" borderId="8" xfId="1" applyFont="1" applyBorder="1" applyAlignment="1">
      <alignment horizontal="center" vertical="center" wrapText="1"/>
    </xf>
    <xf numFmtId="0" fontId="33" fillId="0" borderId="1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31" fontId="29" fillId="0" borderId="40" xfId="1" applyNumberFormat="1" applyFont="1" applyBorder="1" applyAlignment="1">
      <alignment horizontal="right" shrinkToFit="1"/>
    </xf>
    <xf numFmtId="0" fontId="0" fillId="0" borderId="40" xfId="0" applyBorder="1" applyAlignment="1">
      <alignment shrinkToFit="1"/>
    </xf>
    <xf numFmtId="0" fontId="36" fillId="0" borderId="13" xfId="1" applyFont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33" fillId="0" borderId="27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39" fillId="0" borderId="65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33" fillId="0" borderId="90" xfId="1" applyFont="1" applyBorder="1" applyAlignment="1">
      <alignment horizontal="center" vertical="center"/>
    </xf>
    <xf numFmtId="0" fontId="33" fillId="0" borderId="80" xfId="1" applyFont="1" applyBorder="1" applyAlignment="1">
      <alignment horizontal="center" vertical="center"/>
    </xf>
    <xf numFmtId="0" fontId="33" fillId="0" borderId="90" xfId="1" applyFont="1" applyBorder="1" applyAlignment="1">
      <alignment horizontal="center" vertical="center" shrinkToFit="1"/>
    </xf>
    <xf numFmtId="0" fontId="33" fillId="0" borderId="80" xfId="1" applyFont="1" applyBorder="1" applyAlignment="1">
      <alignment horizontal="center" vertical="center" shrinkToFit="1"/>
    </xf>
    <xf numFmtId="0" fontId="32" fillId="0" borderId="90" xfId="1" applyFont="1" applyBorder="1" applyAlignment="1">
      <alignment horizontal="center" vertical="center" shrinkToFit="1"/>
    </xf>
    <xf numFmtId="0" fontId="39" fillId="0" borderId="80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27" fillId="4" borderId="42" xfId="1" applyFont="1" applyFill="1" applyBorder="1" applyAlignment="1">
      <alignment horizontal="center" vertical="center" shrinkToFit="1"/>
    </xf>
    <xf numFmtId="0" fontId="27" fillId="4" borderId="43" xfId="1" applyFont="1" applyFill="1" applyBorder="1" applyAlignment="1">
      <alignment horizontal="center" vertical="center" shrinkToFit="1"/>
    </xf>
    <xf numFmtId="0" fontId="27" fillId="4" borderId="44" xfId="1" applyFont="1" applyFill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 wrapText="1"/>
    </xf>
    <xf numFmtId="14" fontId="14" fillId="4" borderId="71" xfId="1" applyNumberFormat="1" applyFont="1" applyFill="1" applyBorder="1" applyAlignment="1">
      <alignment horizontal="center" vertical="center"/>
    </xf>
    <xf numFmtId="14" fontId="14" fillId="4" borderId="36" xfId="1" applyNumberFormat="1" applyFont="1" applyFill="1" applyBorder="1" applyAlignment="1">
      <alignment horizontal="center" vertical="center"/>
    </xf>
    <xf numFmtId="14" fontId="14" fillId="4" borderId="72" xfId="1" applyNumberFormat="1" applyFont="1" applyFill="1" applyBorder="1" applyAlignment="1">
      <alignment horizontal="center" vertical="center"/>
    </xf>
    <xf numFmtId="14" fontId="14" fillId="4" borderId="39" xfId="1" applyNumberFormat="1" applyFont="1" applyFill="1" applyBorder="1" applyAlignment="1">
      <alignment horizontal="center" vertical="center"/>
    </xf>
    <xf numFmtId="14" fontId="14" fillId="4" borderId="40" xfId="1" applyNumberFormat="1" applyFont="1" applyFill="1" applyBorder="1" applyAlignment="1">
      <alignment horizontal="center" vertical="center"/>
    </xf>
    <xf numFmtId="14" fontId="14" fillId="4" borderId="41" xfId="1" applyNumberFormat="1" applyFont="1" applyFill="1" applyBorder="1" applyAlignment="1">
      <alignment horizontal="center" vertical="center"/>
    </xf>
    <xf numFmtId="0" fontId="33" fillId="0" borderId="27" xfId="1" applyFont="1" applyBorder="1" applyAlignment="1">
      <alignment horizontal="center" vertical="center" wrapText="1" shrinkToFit="1"/>
    </xf>
    <xf numFmtId="0" fontId="33" fillId="0" borderId="14" xfId="1" applyFont="1" applyBorder="1" applyAlignment="1">
      <alignment horizontal="center" vertical="center" wrapText="1" shrinkToFit="1"/>
    </xf>
    <xf numFmtId="0" fontId="29" fillId="0" borderId="46" xfId="2" applyFont="1" applyBorder="1" applyAlignment="1">
      <alignment horizontal="left" vertical="center"/>
    </xf>
    <xf numFmtId="0" fontId="31" fillId="0" borderId="51" xfId="2" applyFont="1" applyBorder="1" applyAlignment="1">
      <alignment horizontal="center" vertical="center"/>
    </xf>
    <xf numFmtId="0" fontId="31" fillId="0" borderId="59" xfId="2" applyFont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0" fontId="1" fillId="6" borderId="57" xfId="2" applyFill="1" applyBorder="1" applyAlignment="1">
      <alignment horizontal="center" vertical="center"/>
    </xf>
    <xf numFmtId="0" fontId="1" fillId="6" borderId="65" xfId="2" applyFill="1" applyBorder="1" applyAlignment="1">
      <alignment horizontal="center" vertical="center"/>
    </xf>
    <xf numFmtId="0" fontId="1" fillId="0" borderId="45" xfId="2" applyBorder="1" applyAlignment="1">
      <alignment horizontal="center" vertical="center" wrapText="1" shrinkToFit="1"/>
    </xf>
    <xf numFmtId="0" fontId="1" fillId="0" borderId="57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1" fillId="0" borderId="50" xfId="2" applyBorder="1" applyAlignment="1">
      <alignment horizontal="center" vertical="center" wrapText="1" shrinkToFit="1"/>
    </xf>
    <xf numFmtId="0" fontId="1" fillId="0" borderId="52" xfId="2" applyBorder="1" applyAlignment="1">
      <alignment horizontal="center" vertical="center" wrapText="1" shrinkToFit="1"/>
    </xf>
    <xf numFmtId="0" fontId="1" fillId="0" borderId="58" xfId="2" applyBorder="1" applyAlignment="1">
      <alignment horizontal="center" vertical="center" wrapText="1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60" xfId="2" applyBorder="1" applyAlignment="1">
      <alignment horizontal="center" vertical="center" wrapText="1" shrinkToFit="1"/>
    </xf>
    <xf numFmtId="0" fontId="8" fillId="0" borderId="48" xfId="2" applyFont="1" applyBorder="1" applyAlignment="1">
      <alignment vertical="center" shrinkToFit="1"/>
    </xf>
    <xf numFmtId="0" fontId="43" fillId="0" borderId="48" xfId="0" applyFont="1" applyBorder="1" applyAlignment="1">
      <alignment vertical="center" shrinkToFit="1"/>
    </xf>
    <xf numFmtId="0" fontId="43" fillId="0" borderId="49" xfId="0" applyFont="1" applyBorder="1" applyAlignment="1">
      <alignment vertical="center" shrinkToFit="1"/>
    </xf>
    <xf numFmtId="0" fontId="1" fillId="0" borderId="56" xfId="2" applyBorder="1" applyAlignment="1">
      <alignment horizontal="center" vertical="center" wrapText="1" shrinkToFit="1"/>
    </xf>
    <xf numFmtId="0" fontId="1" fillId="0" borderId="62" xfId="2" applyBorder="1" applyAlignment="1">
      <alignment horizontal="center" vertical="center" wrapText="1" shrinkToFit="1"/>
    </xf>
    <xf numFmtId="0" fontId="49" fillId="0" borderId="0" xfId="0" applyFont="1" applyAlignment="1">
      <alignment vertical="center" shrinkToFit="1"/>
    </xf>
    <xf numFmtId="0" fontId="48" fillId="0" borderId="0" xfId="2" applyFont="1" applyAlignment="1">
      <alignment vertical="center"/>
    </xf>
    <xf numFmtId="0" fontId="49" fillId="0" borderId="0" xfId="0" applyFont="1" applyAlignment="1">
      <alignment vertical="center"/>
    </xf>
    <xf numFmtId="0" fontId="1" fillId="6" borderId="51" xfId="2" applyFill="1" applyBorder="1" applyAlignment="1">
      <alignment horizontal="center" vertical="center"/>
    </xf>
    <xf numFmtId="0" fontId="1" fillId="6" borderId="59" xfId="2" applyFill="1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1" fillId="0" borderId="63" xfId="2" applyBorder="1" applyAlignment="1">
      <alignment horizontal="center" vertical="center" shrinkToFit="1"/>
    </xf>
    <xf numFmtId="0" fontId="1" fillId="0" borderId="66" xfId="2" applyBorder="1" applyAlignment="1">
      <alignment horizontal="center" vertical="center" shrinkToFit="1"/>
    </xf>
    <xf numFmtId="0" fontId="30" fillId="0" borderId="64" xfId="2" applyFont="1" applyBorder="1" applyAlignment="1">
      <alignment horizontal="center" vertical="center"/>
    </xf>
    <xf numFmtId="0" fontId="30" fillId="0" borderId="67" xfId="2" applyFont="1" applyBorder="1" applyAlignment="1">
      <alignment horizontal="center" vertical="center"/>
    </xf>
    <xf numFmtId="0" fontId="1" fillId="0" borderId="65" xfId="2" applyBorder="1" applyAlignment="1">
      <alignment horizontal="center" vertical="center" wrapText="1" shrinkToFit="1"/>
    </xf>
    <xf numFmtId="0" fontId="1" fillId="6" borderId="47" xfId="2" applyFill="1" applyBorder="1" applyAlignment="1">
      <alignment horizontal="center" vertical="center" shrinkToFit="1"/>
    </xf>
    <xf numFmtId="0" fontId="1" fillId="6" borderId="50" xfId="2" applyFill="1" applyBorder="1" applyAlignment="1">
      <alignment horizontal="center" vertical="center" shrinkToFit="1"/>
    </xf>
    <xf numFmtId="0" fontId="1" fillId="6" borderId="51" xfId="2" applyFill="1" applyBorder="1" applyAlignment="1">
      <alignment horizontal="center" vertical="center" shrinkToFit="1"/>
    </xf>
    <xf numFmtId="0" fontId="1" fillId="6" borderId="58" xfId="2" applyFill="1" applyBorder="1" applyAlignment="1">
      <alignment horizontal="center" vertical="center" shrinkToFit="1"/>
    </xf>
    <xf numFmtId="0" fontId="1" fillId="6" borderId="46" xfId="2" applyFill="1" applyBorder="1" applyAlignment="1">
      <alignment horizontal="center" vertical="center" shrinkToFit="1"/>
    </xf>
    <xf numFmtId="0" fontId="1" fillId="6" borderId="59" xfId="2" applyFill="1" applyBorder="1" applyAlignment="1">
      <alignment horizontal="center" vertical="center" shrinkToFit="1"/>
    </xf>
    <xf numFmtId="0" fontId="1" fillId="0" borderId="53" xfId="2" applyBorder="1" applyAlignment="1">
      <alignment horizontal="center" vertical="center" wrapText="1" shrinkToFit="1"/>
    </xf>
    <xf numFmtId="0" fontId="1" fillId="0" borderId="61" xfId="2" applyBorder="1" applyAlignment="1">
      <alignment horizontal="center" vertical="center" shrinkToFit="1"/>
    </xf>
    <xf numFmtId="0" fontId="1" fillId="0" borderId="49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 wrapText="1" shrinkToFit="1"/>
    </xf>
    <xf numFmtId="0" fontId="1" fillId="0" borderId="55" xfId="2" applyBorder="1" applyAlignment="1">
      <alignment horizontal="center" vertical="center" shrinkToFit="1"/>
    </xf>
    <xf numFmtId="0" fontId="1" fillId="0" borderId="51" xfId="2" applyBorder="1" applyAlignment="1">
      <alignment horizontal="center" vertical="center" wrapText="1" shrinkToFit="1"/>
    </xf>
    <xf numFmtId="0" fontId="1" fillId="0" borderId="59" xfId="2" applyBorder="1" applyAlignment="1">
      <alignment horizontal="center" vertical="center" wrapText="1" shrinkToFit="1"/>
    </xf>
    <xf numFmtId="0" fontId="1" fillId="6" borderId="53" xfId="2" applyFill="1" applyBorder="1" applyAlignment="1">
      <alignment horizontal="center" vertical="center"/>
    </xf>
    <xf numFmtId="0" fontId="1" fillId="6" borderId="61" xfId="2" applyFill="1" applyBorder="1" applyAlignment="1">
      <alignment horizontal="center" vertical="center"/>
    </xf>
    <xf numFmtId="0" fontId="1" fillId="0" borderId="47" xfId="2" applyBorder="1" applyAlignment="1">
      <alignment horizontal="center" vertical="center" wrapText="1"/>
    </xf>
    <xf numFmtId="0" fontId="1" fillId="0" borderId="50" xfId="2" applyBorder="1" applyAlignment="1">
      <alignment horizontal="center" vertical="center" wrapText="1"/>
    </xf>
    <xf numFmtId="0" fontId="1" fillId="0" borderId="51" xfId="2" applyBorder="1" applyAlignment="1">
      <alignment horizontal="center" vertical="center" wrapText="1"/>
    </xf>
    <xf numFmtId="0" fontId="1" fillId="0" borderId="58" xfId="2" applyBorder="1" applyAlignment="1">
      <alignment horizontal="center" vertical="center" wrapText="1"/>
    </xf>
    <xf numFmtId="0" fontId="1" fillId="0" borderId="46" xfId="2" applyBorder="1" applyAlignment="1">
      <alignment horizontal="center" vertical="center" wrapText="1"/>
    </xf>
    <xf numFmtId="0" fontId="1" fillId="0" borderId="59" xfId="2" applyBorder="1" applyAlignment="1">
      <alignment horizontal="center" vertical="center" wrapText="1"/>
    </xf>
    <xf numFmtId="0" fontId="1" fillId="6" borderId="47" xfId="2" applyFill="1" applyBorder="1" applyAlignment="1">
      <alignment horizontal="center" vertical="center"/>
    </xf>
    <xf numFmtId="0" fontId="1" fillId="6" borderId="50" xfId="2" applyFill="1" applyBorder="1" applyAlignment="1">
      <alignment horizontal="center" vertical="center"/>
    </xf>
    <xf numFmtId="0" fontId="1" fillId="6" borderId="58" xfId="2" applyFill="1" applyBorder="1" applyAlignment="1">
      <alignment horizontal="center" vertical="center"/>
    </xf>
    <xf numFmtId="0" fontId="1" fillId="6" borderId="46" xfId="2" applyFill="1" applyBorder="1" applyAlignment="1">
      <alignment horizontal="center" vertical="center"/>
    </xf>
    <xf numFmtId="0" fontId="1" fillId="6" borderId="52" xfId="2" applyFill="1" applyBorder="1" applyAlignment="1">
      <alignment horizontal="center" vertical="center"/>
    </xf>
    <xf numFmtId="0" fontId="1" fillId="6" borderId="60" xfId="2" applyFill="1" applyBorder="1" applyAlignment="1">
      <alignment horizontal="center" vertical="center"/>
    </xf>
    <xf numFmtId="0" fontId="30" fillId="0" borderId="74" xfId="2" applyFont="1" applyBorder="1" applyAlignment="1">
      <alignment horizontal="center" vertical="center"/>
    </xf>
    <xf numFmtId="0" fontId="30" fillId="0" borderId="75" xfId="2" applyFont="1" applyBorder="1" applyAlignment="1">
      <alignment horizontal="center" vertical="center"/>
    </xf>
    <xf numFmtId="0" fontId="31" fillId="0" borderId="56" xfId="2" applyFont="1" applyBorder="1" applyAlignment="1">
      <alignment horizontal="center" vertical="center"/>
    </xf>
    <xf numFmtId="0" fontId="31" fillId="0" borderId="62" xfId="2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56" fontId="35" fillId="0" borderId="57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65" xfId="0" applyBorder="1" applyAlignment="1">
      <alignment vertical="center" shrinkToFit="1"/>
    </xf>
  </cellXfs>
  <cellStyles count="4">
    <cellStyle name="標準" xfId="0" builtinId="0"/>
    <cellStyle name="標準 2" xfId="2"/>
    <cellStyle name="標準 3" xfId="3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4</xdr:row>
      <xdr:rowOff>0</xdr:rowOff>
    </xdr:from>
    <xdr:to>
      <xdr:col>35</xdr:col>
      <xdr:colOff>0</xdr:colOff>
      <xdr:row>26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F060A3CF-4250-4AA2-B43E-F5F251E87575}"/>
            </a:ext>
          </a:extLst>
        </xdr:cNvPr>
        <xdr:cNvCxnSpPr/>
      </xdr:nvCxnSpPr>
      <xdr:spPr>
        <a:xfrm>
          <a:off x="846666" y="965200"/>
          <a:ext cx="8322734" cy="642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view="pageBreakPreview" topLeftCell="A19" zoomScale="85" zoomScaleNormal="85" zoomScaleSheetLayoutView="85" workbookViewId="0">
      <selection activeCell="I77" sqref="I77"/>
    </sheetView>
  </sheetViews>
  <sheetFormatPr defaultColWidth="9" defaultRowHeight="19.5" customHeight="1"/>
  <cols>
    <col min="1" max="1" width="3.625" style="3" customWidth="1"/>
    <col min="2" max="2" width="10" style="3" customWidth="1"/>
    <col min="3" max="3" width="10.625" style="3" customWidth="1"/>
    <col min="4" max="4" width="13.5" style="3" customWidth="1"/>
    <col min="5" max="5" width="9.75" style="3" customWidth="1"/>
    <col min="6" max="6" width="3.5" style="173" customWidth="1"/>
    <col min="7" max="7" width="17.625" style="3" customWidth="1"/>
    <col min="8" max="8" width="9.5" style="3" customWidth="1"/>
    <col min="9" max="9" width="2.625" style="3" customWidth="1"/>
    <col min="10" max="11" width="17.625" style="3" customWidth="1"/>
    <col min="12" max="12" width="4.125" style="3" customWidth="1"/>
    <col min="13" max="13" width="15.625" style="3" customWidth="1"/>
    <col min="14" max="14" width="10" style="53" customWidth="1"/>
    <col min="15" max="16384" width="9" style="3"/>
  </cols>
  <sheetData>
    <row r="1" spans="1:14" ht="36.75" customHeight="1">
      <c r="A1" s="1"/>
      <c r="B1" s="2"/>
      <c r="D1" s="253" t="s">
        <v>80</v>
      </c>
      <c r="E1" s="253"/>
      <c r="F1" s="253"/>
      <c r="G1" s="253"/>
      <c r="H1" s="253"/>
      <c r="I1" s="253"/>
      <c r="J1" s="253"/>
      <c r="K1" s="253"/>
      <c r="L1" s="253"/>
      <c r="M1" s="253"/>
      <c r="N1" s="4"/>
    </row>
    <row r="2" spans="1:14" ht="26.25" customHeight="1" thickBot="1">
      <c r="A2" s="1"/>
      <c r="B2" s="6"/>
      <c r="C2" s="5"/>
      <c r="D2" s="5"/>
      <c r="E2" s="2"/>
      <c r="F2" s="160"/>
      <c r="G2" s="5"/>
      <c r="H2" s="5"/>
      <c r="I2" s="7"/>
      <c r="J2" s="5"/>
      <c r="K2" s="5"/>
      <c r="L2" s="5"/>
      <c r="M2" s="264">
        <v>45374</v>
      </c>
      <c r="N2" s="265"/>
    </row>
    <row r="3" spans="1:14" ht="29.25" customHeight="1" thickTop="1" thickBot="1">
      <c r="A3" s="1"/>
      <c r="B3" s="8" t="s">
        <v>0</v>
      </c>
      <c r="C3" s="9" t="s">
        <v>1</v>
      </c>
      <c r="D3" s="9" t="s">
        <v>2</v>
      </c>
      <c r="E3" s="10" t="s">
        <v>3</v>
      </c>
      <c r="F3" s="161"/>
      <c r="G3" s="254" t="s">
        <v>4</v>
      </c>
      <c r="H3" s="254"/>
      <c r="I3" s="254"/>
      <c r="J3" s="255"/>
      <c r="K3" s="157" t="s">
        <v>71</v>
      </c>
      <c r="L3" s="256" t="s">
        <v>5</v>
      </c>
      <c r="M3" s="255"/>
      <c r="N3" s="11"/>
    </row>
    <row r="4" spans="1:14" ht="29.25" customHeight="1" thickTop="1">
      <c r="A4" s="1"/>
      <c r="B4" s="143" t="s">
        <v>6</v>
      </c>
      <c r="C4" s="257" t="s">
        <v>81</v>
      </c>
      <c r="D4" s="259" t="str">
        <f>G4</f>
        <v>Galaxy徳島</v>
      </c>
      <c r="E4" s="12">
        <v>0.39583333333333331</v>
      </c>
      <c r="F4" s="162">
        <v>6</v>
      </c>
      <c r="G4" s="13" t="str">
        <f>VLOOKUP(F4,チーム名!$A$2:$H$12,2,1)</f>
        <v>Galaxy徳島</v>
      </c>
      <c r="H4" s="87" t="s">
        <v>84</v>
      </c>
      <c r="I4" s="88">
        <v>11</v>
      </c>
      <c r="J4" s="83" t="str">
        <f>VLOOKUP(I4,チーム名!$A$2:$H$12,2,1)</f>
        <v>FCジャパン</v>
      </c>
      <c r="K4" s="261" t="str">
        <f>G8</f>
        <v>alma美馬SC</v>
      </c>
      <c r="L4" s="13"/>
      <c r="M4" s="14" t="str">
        <f>+G5</f>
        <v>リベルテ阿波</v>
      </c>
      <c r="N4" s="15"/>
    </row>
    <row r="5" spans="1:14" ht="29.25" customHeight="1">
      <c r="A5" s="1"/>
      <c r="B5" s="144">
        <v>44328</v>
      </c>
      <c r="C5" s="258"/>
      <c r="D5" s="260"/>
      <c r="E5" s="16">
        <v>0.46527777777777773</v>
      </c>
      <c r="F5" s="163">
        <v>10</v>
      </c>
      <c r="G5" s="17" t="str">
        <f>VLOOKUP(F5,チーム名!$A$2:$H$12,2,1)</f>
        <v>リベルテ阿波</v>
      </c>
      <c r="H5" s="89" t="s">
        <v>84</v>
      </c>
      <c r="I5" s="90">
        <v>1</v>
      </c>
      <c r="J5" s="84" t="str">
        <f>VLOOKUP(I5,チーム名!$A$2:$H$12,2,1)</f>
        <v>カンピオーネ</v>
      </c>
      <c r="K5" s="247"/>
      <c r="L5" s="17"/>
      <c r="M5" s="18" t="str">
        <f>G6</f>
        <v>白虎隊</v>
      </c>
      <c r="N5" s="19"/>
    </row>
    <row r="6" spans="1:14" ht="29.25" customHeight="1">
      <c r="A6" s="1"/>
      <c r="B6" s="144"/>
      <c r="C6" s="258"/>
      <c r="D6" s="260"/>
      <c r="E6" s="16">
        <v>0.53472222222222221</v>
      </c>
      <c r="F6" s="164">
        <v>3</v>
      </c>
      <c r="G6" s="17" t="str">
        <f>VLOOKUP(F6,チーム名!$A$2:$H$12,2,1)</f>
        <v>白虎隊</v>
      </c>
      <c r="H6" s="89" t="s">
        <v>84</v>
      </c>
      <c r="I6" s="90">
        <v>9</v>
      </c>
      <c r="J6" s="84" t="str">
        <f>VLOOKUP(I6,チーム名!$A$2:$H$12,2,1)</f>
        <v>FC 蔵本</v>
      </c>
      <c r="K6" s="247"/>
      <c r="L6" s="17"/>
      <c r="M6" s="18" t="str">
        <f>+G7</f>
        <v>FC Aguilas</v>
      </c>
      <c r="N6" s="19"/>
    </row>
    <row r="7" spans="1:14" ht="29.25" customHeight="1">
      <c r="A7" s="1"/>
      <c r="B7" s="145"/>
      <c r="C7" s="258"/>
      <c r="D7" s="260"/>
      <c r="E7" s="16">
        <v>0.60416666666666663</v>
      </c>
      <c r="F7" s="164">
        <v>4</v>
      </c>
      <c r="G7" s="17" t="str">
        <f>VLOOKUP(F7,チーム名!$A$2:$H$12,2,1)</f>
        <v>FC Aguilas</v>
      </c>
      <c r="H7" s="89" t="s">
        <v>84</v>
      </c>
      <c r="I7" s="90">
        <v>8</v>
      </c>
      <c r="J7" s="84" t="str">
        <f>VLOOKUP(I7,チーム名!$A$2:$H$12,2,1)</f>
        <v>FC山川</v>
      </c>
      <c r="K7" s="247"/>
      <c r="L7" s="17"/>
      <c r="M7" s="18" t="str">
        <f>+J8</f>
        <v>FC侍</v>
      </c>
      <c r="N7" s="19"/>
    </row>
    <row r="8" spans="1:14" ht="29.25" customHeight="1" thickBot="1">
      <c r="A8" s="1"/>
      <c r="B8" s="146"/>
      <c r="C8" s="258"/>
      <c r="D8" s="260"/>
      <c r="E8" s="16">
        <v>0.67361111111111116</v>
      </c>
      <c r="F8" s="164">
        <v>5</v>
      </c>
      <c r="G8" s="17" t="str">
        <f>VLOOKUP(F8,チーム名!$A$2:$H$12,2,1)</f>
        <v>alma美馬SC</v>
      </c>
      <c r="H8" s="89" t="s">
        <v>84</v>
      </c>
      <c r="I8" s="90">
        <v>7</v>
      </c>
      <c r="J8" s="84" t="str">
        <f>VLOOKUP(I8,チーム名!$A$2:$H$12,2,1)</f>
        <v>FC侍</v>
      </c>
      <c r="K8" s="248"/>
      <c r="L8" s="28" t="s">
        <v>9</v>
      </c>
      <c r="M8" s="23" t="str">
        <f>+J7</f>
        <v>FC山川</v>
      </c>
      <c r="N8" s="19"/>
    </row>
    <row r="9" spans="1:14" ht="29.25" customHeight="1">
      <c r="A9" s="1"/>
      <c r="B9" s="147" t="s">
        <v>53</v>
      </c>
      <c r="C9" s="104"/>
      <c r="D9" s="245" t="str">
        <f>G9</f>
        <v>FC Aguilas</v>
      </c>
      <c r="E9" s="101">
        <v>0.41666666666666669</v>
      </c>
      <c r="F9" s="162">
        <v>4</v>
      </c>
      <c r="G9" s="13" t="str">
        <f>VLOOKUP(F9,チーム名!$A$2:$H$12,2,1)</f>
        <v>FC Aguilas</v>
      </c>
      <c r="H9" s="87" t="s">
        <v>83</v>
      </c>
      <c r="I9" s="88">
        <v>6</v>
      </c>
      <c r="J9" s="83" t="str">
        <f>VLOOKUP(I9,チーム名!$A$2:$H$12,2,1)</f>
        <v>Galaxy徳島</v>
      </c>
      <c r="K9" s="263" t="str">
        <f>G12</f>
        <v>白虎隊</v>
      </c>
      <c r="L9" s="13"/>
      <c r="M9" s="14" t="str">
        <f>G10</f>
        <v>カンピオーネ</v>
      </c>
      <c r="N9" s="266"/>
    </row>
    <row r="10" spans="1:14" ht="29.25" customHeight="1">
      <c r="A10" s="1"/>
      <c r="B10" s="144">
        <v>44349</v>
      </c>
      <c r="C10" s="158" t="s">
        <v>7</v>
      </c>
      <c r="D10" s="260"/>
      <c r="E10" s="100">
        <v>0.4861111111111111</v>
      </c>
      <c r="F10" s="164">
        <v>1</v>
      </c>
      <c r="G10" s="17" t="str">
        <f>VLOOKUP(F10,チーム名!$A$2:$H$12,2,1)</f>
        <v>カンピオーネ</v>
      </c>
      <c r="H10" s="89" t="s">
        <v>83</v>
      </c>
      <c r="I10" s="90">
        <v>9</v>
      </c>
      <c r="J10" s="84" t="str">
        <f>VLOOKUP(I10,チーム名!$A$2:$H$12,2,1)</f>
        <v>FC 蔵本</v>
      </c>
      <c r="K10" s="247"/>
      <c r="L10" s="17"/>
      <c r="M10" s="234" t="str">
        <f>+G11</f>
        <v>徳島大学医学部サッカー部</v>
      </c>
      <c r="N10" s="267"/>
    </row>
    <row r="11" spans="1:14" ht="29.25" customHeight="1">
      <c r="A11" s="1"/>
      <c r="B11" s="144"/>
      <c r="C11" s="191"/>
      <c r="D11" s="260"/>
      <c r="E11" s="102">
        <v>0.55555555555555558</v>
      </c>
      <c r="F11" s="164">
        <v>2</v>
      </c>
      <c r="G11" s="17" t="str">
        <f>VLOOKUP(F11,チーム名!$A$2:$H$12,2,1)</f>
        <v>徳島大学医学部サッカー部</v>
      </c>
      <c r="H11" s="89" t="s">
        <v>83</v>
      </c>
      <c r="I11" s="90">
        <v>8</v>
      </c>
      <c r="J11" s="84" t="str">
        <f>VLOOKUP(I11,チーム名!$A$2:$H$12,2,1)</f>
        <v>FC山川</v>
      </c>
      <c r="K11" s="247"/>
      <c r="L11" s="95"/>
      <c r="M11" s="18" t="str">
        <f>+J12</f>
        <v>FC侍</v>
      </c>
      <c r="N11" s="267"/>
    </row>
    <row r="12" spans="1:14" ht="29.25" customHeight="1" thickBot="1">
      <c r="A12" s="1"/>
      <c r="B12" s="148"/>
      <c r="C12" s="105"/>
      <c r="D12" s="262"/>
      <c r="E12" s="99">
        <v>0.625</v>
      </c>
      <c r="F12" s="165">
        <v>3</v>
      </c>
      <c r="G12" s="92" t="str">
        <f>VLOOKUP(F12,チーム名!$A$2:$H$12,2,1)</f>
        <v>白虎隊</v>
      </c>
      <c r="H12" s="174" t="s">
        <v>83</v>
      </c>
      <c r="I12" s="93">
        <v>7</v>
      </c>
      <c r="J12" s="94" t="str">
        <f>VLOOKUP(I12,チーム名!$A$2:$H$12,2,1)</f>
        <v>FC侍</v>
      </c>
      <c r="K12" s="248"/>
      <c r="L12" s="28" t="s">
        <v>9</v>
      </c>
      <c r="M12" s="198" t="str">
        <f>+J11</f>
        <v>FC山川</v>
      </c>
      <c r="N12" s="268"/>
    </row>
    <row r="13" spans="1:14" ht="29.25" customHeight="1">
      <c r="A13" s="1"/>
      <c r="B13" s="147" t="s">
        <v>54</v>
      </c>
      <c r="C13" s="104"/>
      <c r="D13" s="245" t="str">
        <f>G13</f>
        <v>リベルテ阿波</v>
      </c>
      <c r="E13" s="101">
        <v>0.73611111111111116</v>
      </c>
      <c r="F13" s="162">
        <v>10</v>
      </c>
      <c r="G13" s="13" t="str">
        <f>VLOOKUP(F13,チーム名!$A$2:$H$12,2,1)</f>
        <v>リベルテ阿波</v>
      </c>
      <c r="H13" s="91" t="s">
        <v>83</v>
      </c>
      <c r="I13" s="88">
        <v>5</v>
      </c>
      <c r="J13" s="83" t="str">
        <f>VLOOKUP(I13,チーム名!$A$2:$H$12,2,1)</f>
        <v>alma美馬SC</v>
      </c>
      <c r="K13" s="263" t="str">
        <f>J14</f>
        <v>FC侍</v>
      </c>
      <c r="L13" s="13"/>
      <c r="M13" s="235" t="str">
        <f>+G14</f>
        <v>カンピオーネ</v>
      </c>
      <c r="N13" s="266"/>
    </row>
    <row r="14" spans="1:14" ht="29.25" customHeight="1" thickBot="1">
      <c r="A14" s="1"/>
      <c r="B14" s="144">
        <v>44356</v>
      </c>
      <c r="C14" s="158" t="s">
        <v>81</v>
      </c>
      <c r="D14" s="260"/>
      <c r="E14" s="100">
        <v>0.80555555555555547</v>
      </c>
      <c r="F14" s="164">
        <v>1</v>
      </c>
      <c r="G14" s="199" t="str">
        <f>VLOOKUP(F14,チーム名!$A$2:$H$12,2,1)</f>
        <v>カンピオーネ</v>
      </c>
      <c r="H14" s="89" t="s">
        <v>83</v>
      </c>
      <c r="I14" s="90">
        <v>7</v>
      </c>
      <c r="J14" s="84" t="str">
        <f>VLOOKUP(I14,チーム名!$A$2:$H$12,2,1)</f>
        <v>FC侍</v>
      </c>
      <c r="K14" s="247"/>
      <c r="L14" s="20" t="s">
        <v>9</v>
      </c>
      <c r="M14" s="21" t="str">
        <f>+J13</f>
        <v>alma美馬SC</v>
      </c>
      <c r="N14" s="267"/>
    </row>
    <row r="15" spans="1:14" ht="29.25" customHeight="1" thickTop="1">
      <c r="A15" s="1"/>
      <c r="B15" s="147" t="s">
        <v>55</v>
      </c>
      <c r="C15" s="245" t="s">
        <v>81</v>
      </c>
      <c r="D15" s="245" t="str">
        <f>G15</f>
        <v>FC山川</v>
      </c>
      <c r="E15" s="101">
        <v>0.73611111111111116</v>
      </c>
      <c r="F15" s="166">
        <v>8</v>
      </c>
      <c r="G15" s="200" t="str">
        <f>VLOOKUP(F15,チーム名!$A$2:$H$12,2,1)</f>
        <v>FC山川</v>
      </c>
      <c r="H15" s="87" t="s">
        <v>83</v>
      </c>
      <c r="I15" s="88">
        <v>11</v>
      </c>
      <c r="J15" s="83" t="str">
        <f>VLOOKUP(I15,チーム名!$A$2:$H$12,2,1)</f>
        <v>FCジャパン</v>
      </c>
      <c r="K15" s="249" t="str">
        <f>J16</f>
        <v>FC 蔵本</v>
      </c>
      <c r="L15" s="13"/>
      <c r="M15" s="14" t="str">
        <f>+G16</f>
        <v>リベルテ阿波</v>
      </c>
      <c r="N15" s="19"/>
    </row>
    <row r="16" spans="1:14" ht="29.25" customHeight="1" thickBot="1">
      <c r="A16" s="1"/>
      <c r="B16" s="144">
        <v>44742</v>
      </c>
      <c r="C16" s="246"/>
      <c r="D16" s="271"/>
      <c r="E16" s="175">
        <v>0.80555555555555547</v>
      </c>
      <c r="F16" s="176">
        <v>10</v>
      </c>
      <c r="G16" s="201" t="str">
        <f>VLOOKUP(F16,チーム名!$A$2:$H$12,2,1)</f>
        <v>リベルテ阿波</v>
      </c>
      <c r="H16" s="177" t="s">
        <v>83</v>
      </c>
      <c r="I16" s="178">
        <v>9</v>
      </c>
      <c r="J16" s="179" t="str">
        <f>VLOOKUP(I16,チーム名!$A$2:$H$12,2,1)</f>
        <v>FC 蔵本</v>
      </c>
      <c r="K16" s="272"/>
      <c r="L16" s="236" t="s">
        <v>9</v>
      </c>
      <c r="M16" s="237" t="str">
        <f>+J15</f>
        <v>FCジャパン</v>
      </c>
      <c r="N16" s="19"/>
    </row>
    <row r="17" spans="1:14" ht="29.25" customHeight="1">
      <c r="A17" s="1"/>
      <c r="B17" s="147" t="s">
        <v>11</v>
      </c>
      <c r="C17" s="269" t="s">
        <v>10</v>
      </c>
      <c r="D17" s="245" t="str">
        <f>G17</f>
        <v>徳島大学医学部サッカー部</v>
      </c>
      <c r="E17" s="12">
        <v>0.39583333333333331</v>
      </c>
      <c r="F17" s="162">
        <v>2</v>
      </c>
      <c r="G17" s="200" t="str">
        <f>VLOOKUP(F17,チーム名!$A$2:$H$12,2,1)</f>
        <v>徳島大学医学部サッカー部</v>
      </c>
      <c r="H17" s="87" t="s">
        <v>83</v>
      </c>
      <c r="I17" s="88">
        <v>6</v>
      </c>
      <c r="J17" s="83" t="str">
        <f>VLOOKUP(I17,チーム名!$A$2:$H$12,2,1)</f>
        <v>Galaxy徳島</v>
      </c>
      <c r="K17" s="263" t="str">
        <f>J21</f>
        <v>リベルテ阿波</v>
      </c>
      <c r="L17" s="13"/>
      <c r="M17" s="14" t="str">
        <f>+G18</f>
        <v>白虎隊</v>
      </c>
      <c r="N17" s="24"/>
    </row>
    <row r="18" spans="1:14" ht="29.25" customHeight="1">
      <c r="A18" s="1"/>
      <c r="B18" s="149">
        <v>44749</v>
      </c>
      <c r="C18" s="258"/>
      <c r="D18" s="260"/>
      <c r="E18" s="16">
        <v>0.46527777777777773</v>
      </c>
      <c r="F18" s="163">
        <v>3</v>
      </c>
      <c r="G18" s="199" t="str">
        <f>VLOOKUP(F18,チーム名!$A$2:$H$12,2,1)</f>
        <v>白虎隊</v>
      </c>
      <c r="H18" s="89" t="s">
        <v>83</v>
      </c>
      <c r="I18" s="90">
        <v>5</v>
      </c>
      <c r="J18" s="84" t="str">
        <f>VLOOKUP(I18,チーム名!$A$2:$H$12,2,1)</f>
        <v>alma美馬SC</v>
      </c>
      <c r="K18" s="247"/>
      <c r="L18" s="17"/>
      <c r="M18" s="18" t="str">
        <f>G19</f>
        <v>FC 蔵本</v>
      </c>
      <c r="N18" s="19"/>
    </row>
    <row r="19" spans="1:14" ht="29.25" customHeight="1">
      <c r="A19" s="1"/>
      <c r="B19" s="150"/>
      <c r="C19" s="258"/>
      <c r="D19" s="260"/>
      <c r="E19" s="16">
        <v>0.53472222222222221</v>
      </c>
      <c r="F19" s="164">
        <v>9</v>
      </c>
      <c r="G19" s="199" t="str">
        <f>VLOOKUP(F19,チーム名!$A$2:$H$12,2,1)</f>
        <v>FC 蔵本</v>
      </c>
      <c r="H19" s="89" t="s">
        <v>83</v>
      </c>
      <c r="I19" s="90">
        <v>8</v>
      </c>
      <c r="J19" s="84" t="str">
        <f>VLOOKUP(I19,チーム名!$A$2:$H$12,2,1)</f>
        <v>FC山川</v>
      </c>
      <c r="K19" s="247"/>
      <c r="L19" s="17"/>
      <c r="M19" s="234" t="str">
        <f>+G20</f>
        <v>FCジャパン</v>
      </c>
      <c r="N19" s="19"/>
    </row>
    <row r="20" spans="1:14" ht="29.25" customHeight="1">
      <c r="A20" s="1"/>
      <c r="B20" s="150"/>
      <c r="C20" s="258"/>
      <c r="D20" s="260"/>
      <c r="E20" s="16">
        <v>0.60416666666666663</v>
      </c>
      <c r="F20" s="164">
        <v>11</v>
      </c>
      <c r="G20" s="199" t="str">
        <f>VLOOKUP(F20,チーム名!$A$2:$H$12,2,1)</f>
        <v>FCジャパン</v>
      </c>
      <c r="H20" s="89" t="s">
        <v>83</v>
      </c>
      <c r="I20" s="90">
        <v>1</v>
      </c>
      <c r="J20" s="84" t="str">
        <f>VLOOKUP(I20,チーム名!$A$2:$H$12,2,1)</f>
        <v>カンピオーネ</v>
      </c>
      <c r="K20" s="247"/>
      <c r="L20" s="17"/>
      <c r="M20" s="18" t="str">
        <f>+G21</f>
        <v>FC侍</v>
      </c>
      <c r="N20" s="19"/>
    </row>
    <row r="21" spans="1:14" ht="29.25" customHeight="1" thickBot="1">
      <c r="A21" s="1"/>
      <c r="B21" s="151"/>
      <c r="C21" s="270"/>
      <c r="D21" s="262"/>
      <c r="E21" s="192">
        <v>0.67361111111111116</v>
      </c>
      <c r="F21" s="169">
        <v>7</v>
      </c>
      <c r="G21" s="193" t="str">
        <f>VLOOKUP(F21,チーム名!$A$2:$H$12,2,1)</f>
        <v>FC侍</v>
      </c>
      <c r="H21" s="194" t="s">
        <v>83</v>
      </c>
      <c r="I21" s="195">
        <v>10</v>
      </c>
      <c r="J21" s="196" t="str">
        <f>VLOOKUP(I21,チーム名!$A$2:$H$12,2,1)</f>
        <v>リベルテ阿波</v>
      </c>
      <c r="K21" s="248"/>
      <c r="L21" s="197" t="s">
        <v>9</v>
      </c>
      <c r="M21" s="198" t="str">
        <f>+J20</f>
        <v>カンピオーネ</v>
      </c>
      <c r="N21" s="25"/>
    </row>
    <row r="22" spans="1:14" ht="29.25" customHeight="1" thickTop="1">
      <c r="A22" s="1"/>
      <c r="B22" s="147" t="s">
        <v>12</v>
      </c>
      <c r="C22" s="245" t="s">
        <v>10</v>
      </c>
      <c r="D22" s="245" t="str">
        <f>G22</f>
        <v>カンピオーネ</v>
      </c>
      <c r="E22" s="12">
        <v>0.39583333333333331</v>
      </c>
      <c r="F22" s="166">
        <v>1</v>
      </c>
      <c r="G22" s="13" t="str">
        <f>VLOOKUP(F22,チーム名!$A$2:$H$12,2,1)</f>
        <v>カンピオーネ</v>
      </c>
      <c r="H22" s="87" t="s">
        <v>83</v>
      </c>
      <c r="I22" s="88">
        <v>5</v>
      </c>
      <c r="J22" s="83" t="str">
        <f>VLOOKUP(I22,チーム名!$A$2:$H$12,2,1)</f>
        <v>alma美馬SC</v>
      </c>
      <c r="K22" s="249" t="str">
        <f>J26</f>
        <v>リベルテ阿波</v>
      </c>
      <c r="L22" s="13"/>
      <c r="M22" s="235" t="str">
        <f>+G23</f>
        <v>FC Aguilas</v>
      </c>
      <c r="N22" s="19"/>
    </row>
    <row r="23" spans="1:14" ht="29.25" customHeight="1">
      <c r="A23" s="1"/>
      <c r="B23" s="144">
        <v>44763</v>
      </c>
      <c r="C23" s="246"/>
      <c r="D23" s="247"/>
      <c r="E23" s="16">
        <v>0.46527777777777773</v>
      </c>
      <c r="F23" s="167">
        <v>4</v>
      </c>
      <c r="G23" s="95" t="str">
        <f>VLOOKUP(F23,チーム名!$A$2:$H$12,2,1)</f>
        <v>FC Aguilas</v>
      </c>
      <c r="H23" s="96" t="s">
        <v>83</v>
      </c>
      <c r="I23" s="97">
        <v>2</v>
      </c>
      <c r="J23" s="98" t="str">
        <f>VLOOKUP(I23,チーム名!$A$2:$H$12,2,1)</f>
        <v>徳島大学医学部サッカー部</v>
      </c>
      <c r="K23" s="246"/>
      <c r="L23" s="17"/>
      <c r="M23" s="18" t="str">
        <f>G24</f>
        <v>FC山川</v>
      </c>
      <c r="N23" s="19"/>
    </row>
    <row r="24" spans="1:14" ht="29.25" customHeight="1">
      <c r="A24" s="1"/>
      <c r="B24" s="144"/>
      <c r="C24" s="247"/>
      <c r="D24" s="247"/>
      <c r="E24" s="75">
        <v>0.53472222222222221</v>
      </c>
      <c r="F24" s="167">
        <v>8</v>
      </c>
      <c r="G24" s="95" t="str">
        <f>VLOOKUP(F24,チーム名!$A$2:$H$12,2,1)</f>
        <v>FC山川</v>
      </c>
      <c r="H24" s="96" t="s">
        <v>83</v>
      </c>
      <c r="I24" s="97">
        <v>7</v>
      </c>
      <c r="J24" s="98" t="str">
        <f>VLOOKUP(I24,チーム名!$A$2:$H$12,2,1)</f>
        <v>FC侍</v>
      </c>
      <c r="K24" s="246"/>
      <c r="L24" s="17"/>
      <c r="M24" s="234" t="str">
        <f>+G25</f>
        <v>FC 蔵本</v>
      </c>
      <c r="N24" s="19"/>
    </row>
    <row r="25" spans="1:14" ht="29.25" customHeight="1">
      <c r="A25" s="1"/>
      <c r="B25" s="251"/>
      <c r="C25" s="247"/>
      <c r="D25" s="247"/>
      <c r="E25" s="230">
        <v>0.60416666666666663</v>
      </c>
      <c r="F25" s="224">
        <v>9</v>
      </c>
      <c r="G25" s="225" t="str">
        <f>VLOOKUP(F25,チーム名!$A$2:$H$12,2,1)</f>
        <v>FC 蔵本</v>
      </c>
      <c r="H25" s="231" t="s">
        <v>83</v>
      </c>
      <c r="I25" s="232">
        <v>6</v>
      </c>
      <c r="J25" s="233" t="str">
        <f>VLOOKUP(I25,チーム名!$A$2:$H$12,2,1)</f>
        <v>Galaxy徳島</v>
      </c>
      <c r="K25" s="246"/>
      <c r="L25" s="17"/>
      <c r="M25" s="18" t="str">
        <f>+G26</f>
        <v>FCジャパン</v>
      </c>
      <c r="N25" s="19"/>
    </row>
    <row r="26" spans="1:14" ht="29.25" customHeight="1" thickBot="1">
      <c r="A26" s="1"/>
      <c r="B26" s="252"/>
      <c r="C26" s="248"/>
      <c r="D26" s="248"/>
      <c r="E26" s="226">
        <v>0.67361111111111116</v>
      </c>
      <c r="F26" s="168">
        <v>11</v>
      </c>
      <c r="G26" s="222" t="str">
        <f>VLOOKUP(F26,チーム名!$A$2:$H$12,2,1)</f>
        <v>FCジャパン</v>
      </c>
      <c r="H26" s="227" t="s">
        <v>83</v>
      </c>
      <c r="I26" s="228">
        <v>10</v>
      </c>
      <c r="J26" s="229" t="str">
        <f>VLOOKUP(I26,チーム名!$A$2:$H$12,2,1)</f>
        <v>リベルテ阿波</v>
      </c>
      <c r="K26" s="250"/>
      <c r="L26" s="197" t="s">
        <v>9</v>
      </c>
      <c r="M26" s="198" t="str">
        <f>+J25</f>
        <v>Galaxy徳島</v>
      </c>
      <c r="N26" s="19"/>
    </row>
    <row r="27" spans="1:14" ht="29.25" customHeight="1">
      <c r="A27" s="1"/>
      <c r="B27" s="147" t="s">
        <v>13</v>
      </c>
      <c r="C27" s="245" t="s">
        <v>10</v>
      </c>
      <c r="D27" s="245" t="str">
        <f>G27</f>
        <v>FCジャパン</v>
      </c>
      <c r="E27" s="12">
        <v>0.39583333333333331</v>
      </c>
      <c r="F27" s="162">
        <v>11</v>
      </c>
      <c r="G27" s="13" t="str">
        <f>VLOOKUP(F27,チーム名!$A$2:$H$12,2,1)</f>
        <v>FCジャパン</v>
      </c>
      <c r="H27" s="87" t="s">
        <v>83</v>
      </c>
      <c r="I27" s="88">
        <v>2</v>
      </c>
      <c r="J27" s="83" t="str">
        <f>VLOOKUP(I27,チーム名!$A$2:$H$12,2,1)</f>
        <v>徳島大学医学部サッカー部</v>
      </c>
      <c r="K27" s="249" t="str">
        <f>J31</f>
        <v>FC Aguilas</v>
      </c>
      <c r="L27" s="13"/>
      <c r="M27" s="14" t="str">
        <f>+G28</f>
        <v>カンピオーネ</v>
      </c>
      <c r="N27" s="266"/>
    </row>
    <row r="28" spans="1:14" ht="29.25" customHeight="1">
      <c r="A28" s="1"/>
      <c r="B28" s="144">
        <v>44805</v>
      </c>
      <c r="C28" s="246"/>
      <c r="D28" s="247"/>
      <c r="E28" s="16">
        <v>0.46527777777777773</v>
      </c>
      <c r="F28" s="164">
        <v>1</v>
      </c>
      <c r="G28" s="17" t="str">
        <f>VLOOKUP(F28,チーム名!$A$2:$H$12,2,1)</f>
        <v>カンピオーネ</v>
      </c>
      <c r="H28" s="89" t="s">
        <v>83</v>
      </c>
      <c r="I28" s="90">
        <v>3</v>
      </c>
      <c r="J28" s="84" t="str">
        <f>VLOOKUP(I28,チーム名!$A$2:$H$12,2,1)</f>
        <v>白虎隊</v>
      </c>
      <c r="K28" s="246"/>
      <c r="L28" s="17"/>
      <c r="M28" s="18" t="str">
        <f>G29</f>
        <v>FC侍</v>
      </c>
      <c r="N28" s="267"/>
    </row>
    <row r="29" spans="1:14" ht="29.25" customHeight="1">
      <c r="A29" s="1"/>
      <c r="B29" s="152"/>
      <c r="C29" s="247"/>
      <c r="D29" s="247"/>
      <c r="E29" s="16">
        <v>0.53472222222222221</v>
      </c>
      <c r="F29" s="164">
        <v>7</v>
      </c>
      <c r="G29" s="17" t="str">
        <f>VLOOKUP(F29,チーム名!$A$2:$H$12,2,1)</f>
        <v>FC侍</v>
      </c>
      <c r="H29" s="89" t="s">
        <v>83</v>
      </c>
      <c r="I29" s="90">
        <v>6</v>
      </c>
      <c r="J29" s="84" t="str">
        <f>VLOOKUP(I29,チーム名!$A$2:$H$12,2,1)</f>
        <v>Galaxy徳島</v>
      </c>
      <c r="K29" s="246"/>
      <c r="L29" s="17"/>
      <c r="M29" s="234" t="str">
        <f>+G30</f>
        <v>FC山川</v>
      </c>
      <c r="N29" s="267"/>
    </row>
    <row r="30" spans="1:14" ht="29.25" customHeight="1">
      <c r="A30" s="1"/>
      <c r="B30" s="152"/>
      <c r="C30" s="247"/>
      <c r="D30" s="247"/>
      <c r="E30" s="16">
        <v>0.60416666666666663</v>
      </c>
      <c r="F30" s="164">
        <v>8</v>
      </c>
      <c r="G30" s="17" t="str">
        <f>VLOOKUP(F30,チーム名!$A$2:$H$12,2,1)</f>
        <v>FC山川</v>
      </c>
      <c r="H30" s="89" t="s">
        <v>83</v>
      </c>
      <c r="I30" s="90">
        <v>5</v>
      </c>
      <c r="J30" s="84" t="str">
        <f>VLOOKUP(I30,チーム名!$A$2:$H$12,2,1)</f>
        <v>alma美馬SC</v>
      </c>
      <c r="K30" s="246"/>
      <c r="L30" s="17"/>
      <c r="M30" s="18" t="str">
        <f>+G31</f>
        <v>FC 蔵本</v>
      </c>
      <c r="N30" s="267"/>
    </row>
    <row r="31" spans="1:14" ht="29.25" customHeight="1" thickBot="1">
      <c r="A31" s="1"/>
      <c r="B31" s="106"/>
      <c r="C31" s="248"/>
      <c r="D31" s="248"/>
      <c r="E31" s="192">
        <v>0.67361111111111116</v>
      </c>
      <c r="F31" s="164">
        <v>9</v>
      </c>
      <c r="G31" s="17" t="str">
        <f>VLOOKUP(F31,チーム名!$A$2:$H$12,2,1)</f>
        <v>FC 蔵本</v>
      </c>
      <c r="H31" s="89" t="s">
        <v>83</v>
      </c>
      <c r="I31" s="90">
        <v>4</v>
      </c>
      <c r="J31" s="84" t="str">
        <f>VLOOKUP(I31,チーム名!$A$2:$H$12,2,1)</f>
        <v>FC Aguilas</v>
      </c>
      <c r="K31" s="250"/>
      <c r="L31" s="197" t="s">
        <v>9</v>
      </c>
      <c r="M31" s="198" t="str">
        <f>+J30</f>
        <v>alma美馬SC</v>
      </c>
      <c r="N31" s="268"/>
    </row>
    <row r="32" spans="1:14" ht="29.25" customHeight="1">
      <c r="A32" s="1"/>
      <c r="B32" s="147" t="s">
        <v>14</v>
      </c>
      <c r="C32" s="104"/>
      <c r="D32" s="245" t="str">
        <f>G32</f>
        <v>リベルテ阿波</v>
      </c>
      <c r="E32" s="101">
        <v>0.41666666666666669</v>
      </c>
      <c r="F32" s="162">
        <v>10</v>
      </c>
      <c r="G32" s="13" t="str">
        <f>VLOOKUP(F32,チーム名!$A$2:$H$12,2,1)</f>
        <v>リベルテ阿波</v>
      </c>
      <c r="H32" s="87" t="s">
        <v>83</v>
      </c>
      <c r="I32" s="88">
        <v>3</v>
      </c>
      <c r="J32" s="83" t="str">
        <f>VLOOKUP(I32,チーム名!$A$2:$H$12,2,1)</f>
        <v>白虎隊</v>
      </c>
      <c r="K32" s="249" t="str">
        <f>J34</f>
        <v>Galaxy徳島</v>
      </c>
      <c r="L32" s="13"/>
      <c r="M32" s="14" t="str">
        <f>+G33</f>
        <v>FCジャパン</v>
      </c>
      <c r="N32" s="26"/>
    </row>
    <row r="33" spans="1:14" ht="29.25" customHeight="1">
      <c r="A33" s="1"/>
      <c r="B33" s="144">
        <v>44826</v>
      </c>
      <c r="C33" s="158" t="s">
        <v>7</v>
      </c>
      <c r="D33" s="260"/>
      <c r="E33" s="100">
        <v>0.4861111111111111</v>
      </c>
      <c r="F33" s="164">
        <v>11</v>
      </c>
      <c r="G33" s="17" t="str">
        <f>VLOOKUP(F33,チーム名!$A$2:$H$12,2,1)</f>
        <v>FCジャパン</v>
      </c>
      <c r="H33" s="89" t="s">
        <v>83</v>
      </c>
      <c r="I33" s="90">
        <v>4</v>
      </c>
      <c r="J33" s="84" t="str">
        <f>VLOOKUP(I33,チーム名!$A$2:$H$12,2,1)</f>
        <v>FC Aguilas</v>
      </c>
      <c r="K33" s="246"/>
      <c r="L33" s="17"/>
      <c r="M33" s="18" t="str">
        <f>+G34</f>
        <v>alma美馬SC</v>
      </c>
      <c r="N33" s="19"/>
    </row>
    <row r="34" spans="1:14" ht="29.25" customHeight="1" thickBot="1">
      <c r="A34" s="1"/>
      <c r="B34" s="106"/>
      <c r="C34" s="107"/>
      <c r="D34" s="260"/>
      <c r="E34" s="102">
        <v>0.55555555555555558</v>
      </c>
      <c r="F34" s="164">
        <v>5</v>
      </c>
      <c r="G34" s="17" t="str">
        <f>VLOOKUP(F34,チーム名!$A$2:$H$12,2,1)</f>
        <v>alma美馬SC</v>
      </c>
      <c r="H34" s="89" t="s">
        <v>83</v>
      </c>
      <c r="I34" s="90">
        <v>6</v>
      </c>
      <c r="J34" s="84" t="str">
        <f>VLOOKUP(I34,チーム名!$A$2:$H$12,2,1)</f>
        <v>Galaxy徳島</v>
      </c>
      <c r="K34" s="250"/>
      <c r="L34" s="155" t="s">
        <v>9</v>
      </c>
      <c r="M34" s="141" t="str">
        <f>J33</f>
        <v>FC Aguilas</v>
      </c>
      <c r="N34" s="19"/>
    </row>
    <row r="35" spans="1:14" ht="29.25" customHeight="1">
      <c r="A35" s="1"/>
      <c r="B35" s="147" t="s">
        <v>15</v>
      </c>
      <c r="C35" s="269" t="s">
        <v>10</v>
      </c>
      <c r="D35" s="245" t="str">
        <f>G35</f>
        <v>FC侍</v>
      </c>
      <c r="E35" s="101">
        <v>0.39583333333333331</v>
      </c>
      <c r="F35" s="162">
        <v>7</v>
      </c>
      <c r="G35" s="13" t="str">
        <f>VLOOKUP(F35,チーム名!$A$2:$H$12,2,1)</f>
        <v>FC侍</v>
      </c>
      <c r="H35" s="87" t="s">
        <v>83</v>
      </c>
      <c r="I35" s="88">
        <v>4</v>
      </c>
      <c r="J35" s="83" t="str">
        <f>VLOOKUP(I35,チーム名!$A$2:$H$12,2,1)</f>
        <v>FC Aguilas</v>
      </c>
      <c r="K35" s="249" t="str">
        <f>J37</f>
        <v>徳島大学医学部サッカー部</v>
      </c>
      <c r="L35" s="13"/>
      <c r="M35" s="14" t="str">
        <f>+G36</f>
        <v>FC山川</v>
      </c>
      <c r="N35" s="26"/>
    </row>
    <row r="36" spans="1:14" ht="29.25" customHeight="1">
      <c r="A36" s="1"/>
      <c r="B36" s="144">
        <v>43737</v>
      </c>
      <c r="C36" s="273"/>
      <c r="D36" s="247"/>
      <c r="E36" s="100">
        <v>0.46527777777777773</v>
      </c>
      <c r="F36" s="164">
        <v>8</v>
      </c>
      <c r="G36" s="17" t="str">
        <f>VLOOKUP(F36,チーム名!$A$2:$H$12,2,1)</f>
        <v>FC山川</v>
      </c>
      <c r="H36" s="89" t="s">
        <v>83</v>
      </c>
      <c r="I36" s="90">
        <v>3</v>
      </c>
      <c r="J36" s="84" t="str">
        <f>VLOOKUP(I36,チーム名!$A$2:$H$12,2,1)</f>
        <v>白虎隊</v>
      </c>
      <c r="K36" s="246"/>
      <c r="L36" s="17"/>
      <c r="M36" s="18" t="str">
        <f>+G37</f>
        <v>FC 蔵本</v>
      </c>
      <c r="N36" s="19"/>
    </row>
    <row r="37" spans="1:14" ht="29.25" customHeight="1" thickBot="1">
      <c r="A37" s="1"/>
      <c r="B37" s="153"/>
      <c r="C37" s="273"/>
      <c r="D37" s="247"/>
      <c r="E37" s="102">
        <v>0.53472222222222221</v>
      </c>
      <c r="F37" s="169">
        <v>9</v>
      </c>
      <c r="G37" s="17" t="str">
        <f>VLOOKUP(F37,チーム名!$A$2:$H$12,2,1)</f>
        <v>FC 蔵本</v>
      </c>
      <c r="H37" s="89" t="s">
        <v>83</v>
      </c>
      <c r="I37" s="90">
        <v>2</v>
      </c>
      <c r="J37" s="84" t="str">
        <f>VLOOKUP(I37,チーム名!$A$2:$H$12,2,1)</f>
        <v>徳島大学医学部サッカー部</v>
      </c>
      <c r="K37" s="250"/>
      <c r="L37" s="155" t="s">
        <v>9</v>
      </c>
      <c r="M37" s="141" t="str">
        <f>J36</f>
        <v>白虎隊</v>
      </c>
      <c r="N37" s="19"/>
    </row>
    <row r="38" spans="1:14" ht="29.25" customHeight="1">
      <c r="A38" s="1"/>
      <c r="B38" s="147" t="s">
        <v>16</v>
      </c>
      <c r="C38" s="269" t="s">
        <v>7</v>
      </c>
      <c r="D38" s="274" t="str">
        <f>G38</f>
        <v>徳島大学医学部サッカー部</v>
      </c>
      <c r="E38" s="12">
        <v>0.41666666666666669</v>
      </c>
      <c r="F38" s="162">
        <v>2</v>
      </c>
      <c r="G38" s="13" t="str">
        <f>VLOOKUP(F38,チーム名!$A$2:$H$12,2,1)</f>
        <v>徳島大学医学部サッカー部</v>
      </c>
      <c r="H38" s="87" t="s">
        <v>83</v>
      </c>
      <c r="I38" s="88">
        <v>10</v>
      </c>
      <c r="J38" s="83" t="str">
        <f>VLOOKUP(I38,チーム名!$A$2:$H$12,2,1)</f>
        <v>リベルテ阿波</v>
      </c>
      <c r="K38" s="249" t="str">
        <f>J40</f>
        <v>白虎隊</v>
      </c>
      <c r="L38" s="13"/>
      <c r="M38" s="14" t="str">
        <f>+G39</f>
        <v>alma美馬SC</v>
      </c>
      <c r="N38" s="24"/>
    </row>
    <row r="39" spans="1:14" ht="29.25" customHeight="1">
      <c r="A39" s="1"/>
      <c r="B39" s="144">
        <v>43751</v>
      </c>
      <c r="C39" s="258"/>
      <c r="D39" s="275"/>
      <c r="E39" s="16">
        <v>0.4861111111111111</v>
      </c>
      <c r="F39" s="163">
        <v>5</v>
      </c>
      <c r="G39" s="17" t="str">
        <f>VLOOKUP(F39,チーム名!$A$2:$H$12,2,1)</f>
        <v>alma美馬SC</v>
      </c>
      <c r="H39" s="89" t="s">
        <v>83</v>
      </c>
      <c r="I39" s="90">
        <v>11</v>
      </c>
      <c r="J39" s="84" t="str">
        <f>VLOOKUP(I39,チーム名!$A$2:$H$12,2,1)</f>
        <v>FCジャパン</v>
      </c>
      <c r="K39" s="246"/>
      <c r="L39" s="17"/>
      <c r="M39" s="18" t="str">
        <f>G40</f>
        <v>Galaxy徳島</v>
      </c>
      <c r="N39" s="19"/>
    </row>
    <row r="40" spans="1:14" ht="29.25" customHeight="1" thickBot="1">
      <c r="A40" s="1"/>
      <c r="B40" s="202"/>
      <c r="C40" s="258"/>
      <c r="D40" s="275"/>
      <c r="E40" s="75">
        <v>0.55555555555555558</v>
      </c>
      <c r="F40" s="167">
        <v>6</v>
      </c>
      <c r="G40" s="95" t="str">
        <f>VLOOKUP(F40,チーム名!$A$2:$H$12,2,1)</f>
        <v>Galaxy徳島</v>
      </c>
      <c r="H40" s="96" t="s">
        <v>83</v>
      </c>
      <c r="I40" s="97">
        <v>3</v>
      </c>
      <c r="J40" s="98" t="str">
        <f>VLOOKUP(I40,チーム名!$A$2:$H$12,2,1)</f>
        <v>白虎隊</v>
      </c>
      <c r="K40" s="246"/>
      <c r="L40" s="218" t="s">
        <v>9</v>
      </c>
      <c r="M40" s="219" t="str">
        <f>J39</f>
        <v>FCジャパン</v>
      </c>
      <c r="N40" s="19"/>
    </row>
    <row r="41" spans="1:14" ht="29.25" customHeight="1" thickTop="1">
      <c r="A41" s="1"/>
      <c r="B41" s="203" t="s">
        <v>68</v>
      </c>
      <c r="C41" s="276" t="s">
        <v>7</v>
      </c>
      <c r="D41" s="278" t="str">
        <f>G41</f>
        <v>徳島大学医学部サッカー部</v>
      </c>
      <c r="E41" s="204">
        <v>0.41666666666666669</v>
      </c>
      <c r="F41" s="166">
        <v>2</v>
      </c>
      <c r="G41" s="205" t="str">
        <f>VLOOKUP(F41,チーム名!$A$2:$H$12,2,1)</f>
        <v>徳島大学医学部サッカー部</v>
      </c>
      <c r="H41" s="206" t="s">
        <v>83</v>
      </c>
      <c r="I41" s="207">
        <v>7</v>
      </c>
      <c r="J41" s="208" t="str">
        <f>VLOOKUP(I41,チーム名!$A$2:$H$12,2,1)</f>
        <v>FC侍</v>
      </c>
      <c r="K41" s="280" t="str">
        <f>J43</f>
        <v>FCジャパン</v>
      </c>
      <c r="L41" s="205"/>
      <c r="M41" s="209" t="str">
        <f>+G42</f>
        <v>FC山川</v>
      </c>
      <c r="N41" s="210"/>
    </row>
    <row r="42" spans="1:14" ht="29.25" customHeight="1">
      <c r="A42" s="1"/>
      <c r="B42" s="149">
        <v>44854</v>
      </c>
      <c r="C42" s="258"/>
      <c r="D42" s="260"/>
      <c r="E42" s="100">
        <v>0.4861111111111111</v>
      </c>
      <c r="F42" s="164">
        <v>8</v>
      </c>
      <c r="G42" s="17" t="str">
        <f>VLOOKUP(F42,チーム名!$A$2:$H$12,2,1)</f>
        <v>FC山川</v>
      </c>
      <c r="H42" s="89" t="s">
        <v>83</v>
      </c>
      <c r="I42" s="90">
        <v>1</v>
      </c>
      <c r="J42" s="84" t="str">
        <f>VLOOKUP(I42,チーム名!$A$2:$H$12,2,1)</f>
        <v>カンピオーネ</v>
      </c>
      <c r="K42" s="246"/>
      <c r="L42" s="17"/>
      <c r="M42" s="18" t="str">
        <f>+G43</f>
        <v>FC 蔵本</v>
      </c>
      <c r="N42" s="19"/>
    </row>
    <row r="43" spans="1:14" ht="29.25" customHeight="1" thickBot="1">
      <c r="A43" s="1"/>
      <c r="B43" s="211"/>
      <c r="C43" s="277"/>
      <c r="D43" s="279"/>
      <c r="E43" s="212">
        <v>0.55555555555555558</v>
      </c>
      <c r="F43" s="213">
        <v>9</v>
      </c>
      <c r="G43" s="214" t="str">
        <f>VLOOKUP(F43,チーム名!$A$2:$H$12,2,1)</f>
        <v>FC 蔵本</v>
      </c>
      <c r="H43" s="215" t="s">
        <v>83</v>
      </c>
      <c r="I43" s="216">
        <v>11</v>
      </c>
      <c r="J43" s="217" t="str">
        <f>VLOOKUP(I43,チーム名!$A$2:$H$12,2,1)</f>
        <v>FCジャパン</v>
      </c>
      <c r="K43" s="281"/>
      <c r="L43" s="218" t="s">
        <v>9</v>
      </c>
      <c r="M43" s="219" t="str">
        <f>J42</f>
        <v>カンピオーネ</v>
      </c>
      <c r="N43" s="220"/>
    </row>
    <row r="44" spans="1:14" ht="32.25" customHeight="1" thickTop="1" thickBot="1">
      <c r="A44" s="1"/>
      <c r="B44" s="8" t="s">
        <v>0</v>
      </c>
      <c r="C44" s="9" t="s">
        <v>1</v>
      </c>
      <c r="D44" s="9" t="s">
        <v>2</v>
      </c>
      <c r="E44" s="10" t="s">
        <v>3</v>
      </c>
      <c r="F44" s="161"/>
      <c r="G44" s="254" t="s">
        <v>4</v>
      </c>
      <c r="H44" s="254"/>
      <c r="I44" s="254"/>
      <c r="J44" s="255"/>
      <c r="K44" s="244"/>
      <c r="L44" s="254" t="s">
        <v>5</v>
      </c>
      <c r="M44" s="255"/>
      <c r="N44" s="11"/>
    </row>
    <row r="45" spans="1:14" ht="32.25" customHeight="1" thickTop="1">
      <c r="A45" s="1"/>
      <c r="B45" s="147" t="s">
        <v>69</v>
      </c>
      <c r="C45" s="245" t="s">
        <v>81</v>
      </c>
      <c r="D45" s="274" t="str">
        <f>G45</f>
        <v>白虎隊</v>
      </c>
      <c r="E45" s="12">
        <v>0.65277777777777779</v>
      </c>
      <c r="F45" s="162">
        <v>3</v>
      </c>
      <c r="G45" s="13" t="str">
        <f>VLOOKUP(F45,チーム名!$A$2:$H$12,2,1)</f>
        <v>白虎隊</v>
      </c>
      <c r="H45" s="87" t="s">
        <v>83</v>
      </c>
      <c r="I45" s="88">
        <v>4</v>
      </c>
      <c r="J45" s="83" t="str">
        <f>VLOOKUP(I45,チーム名!$A$2:$H$12,2,1)</f>
        <v>FC Aguilas</v>
      </c>
      <c r="K45" s="283" t="str">
        <f>J47</f>
        <v>カンピオーネ</v>
      </c>
      <c r="L45" s="13"/>
      <c r="M45" s="14" t="str">
        <f>+G46</f>
        <v>alma美馬SC</v>
      </c>
      <c r="N45" s="24"/>
    </row>
    <row r="46" spans="1:14" ht="32.25" customHeight="1">
      <c r="A46" s="1"/>
      <c r="B46" s="144">
        <v>43772</v>
      </c>
      <c r="C46" s="260"/>
      <c r="D46" s="275"/>
      <c r="E46" s="16">
        <v>0.72222222222222221</v>
      </c>
      <c r="F46" s="164">
        <v>5</v>
      </c>
      <c r="G46" s="17" t="str">
        <f>VLOOKUP(F46,チーム名!$A$2:$H$12,2,1)</f>
        <v>alma美馬SC</v>
      </c>
      <c r="H46" s="89" t="s">
        <v>83</v>
      </c>
      <c r="I46" s="90">
        <v>2</v>
      </c>
      <c r="J46" s="84" t="str">
        <f>VLOOKUP(I46,チーム名!$A$2:$H$12,2,1)</f>
        <v>徳島大学医学部サッカー部</v>
      </c>
      <c r="K46" s="246"/>
      <c r="L46" s="17"/>
      <c r="M46" s="18" t="str">
        <f>+G47</f>
        <v>Galaxy徳島</v>
      </c>
      <c r="N46" s="19"/>
    </row>
    <row r="47" spans="1:14" ht="32.25" customHeight="1" thickBot="1">
      <c r="A47" s="1"/>
      <c r="B47" s="146"/>
      <c r="C47" s="246"/>
      <c r="D47" s="282"/>
      <c r="E47" s="16">
        <v>0.79166666666666663</v>
      </c>
      <c r="F47" s="164">
        <v>6</v>
      </c>
      <c r="G47" s="17" t="str">
        <f>VLOOKUP(F47,チーム名!$A$2:$H$12,2,1)</f>
        <v>Galaxy徳島</v>
      </c>
      <c r="H47" s="89" t="s">
        <v>83</v>
      </c>
      <c r="I47" s="90">
        <v>1</v>
      </c>
      <c r="J47" s="84" t="str">
        <f>VLOOKUP(I47,チーム名!$A$2:$H$12,2,1)</f>
        <v>カンピオーネ</v>
      </c>
      <c r="K47" s="250"/>
      <c r="L47" s="155" t="s">
        <v>9</v>
      </c>
      <c r="M47" s="141" t="str">
        <f>J46</f>
        <v>徳島大学医学部サッカー部</v>
      </c>
      <c r="N47" s="19"/>
    </row>
    <row r="48" spans="1:14" ht="32.25" customHeight="1">
      <c r="A48" s="1"/>
      <c r="B48" s="147" t="s">
        <v>70</v>
      </c>
      <c r="C48" s="245" t="s">
        <v>10</v>
      </c>
      <c r="D48" s="295" t="str">
        <f>G48</f>
        <v>FC侍</v>
      </c>
      <c r="E48" s="12">
        <v>0.60416666666666663</v>
      </c>
      <c r="F48" s="162">
        <v>7</v>
      </c>
      <c r="G48" s="13" t="str">
        <f>VLOOKUP(F48,チーム名!$A$2:$H$12,2,1)</f>
        <v>FC侍</v>
      </c>
      <c r="H48" s="87" t="s">
        <v>83</v>
      </c>
      <c r="I48" s="88">
        <v>11</v>
      </c>
      <c r="J48" s="83" t="str">
        <f>VLOOKUP(I48,チーム名!$A$2:$H$12,2,1)</f>
        <v>FCジャパン</v>
      </c>
      <c r="K48" s="249" t="str">
        <f>J51</f>
        <v>カンピオーネ</v>
      </c>
      <c r="L48" s="200"/>
      <c r="M48" s="235" t="str">
        <f>J49</f>
        <v>リベルテ阿波</v>
      </c>
      <c r="N48" s="24"/>
    </row>
    <row r="49" spans="1:14" ht="32.25" customHeight="1">
      <c r="A49" s="1"/>
      <c r="B49" s="143"/>
      <c r="C49" s="260"/>
      <c r="D49" s="296"/>
      <c r="E49" s="16">
        <v>0.67361111111111116</v>
      </c>
      <c r="F49" s="163">
        <v>8</v>
      </c>
      <c r="G49" s="17" t="str">
        <f>VLOOKUP(F49,チーム名!$A$2:$H$12,2,1)</f>
        <v>FC山川</v>
      </c>
      <c r="H49" s="89" t="s">
        <v>83</v>
      </c>
      <c r="I49" s="90">
        <v>10</v>
      </c>
      <c r="J49" s="84" t="str">
        <f>VLOOKUP(I49,チーム名!$A$2:$H$12,2,1)</f>
        <v>リベルテ阿波</v>
      </c>
      <c r="K49" s="246"/>
      <c r="L49" s="199"/>
      <c r="M49" s="234" t="str">
        <f>+G50</f>
        <v>白虎隊</v>
      </c>
      <c r="N49" s="19"/>
    </row>
    <row r="50" spans="1:14" ht="32.25" customHeight="1">
      <c r="A50" s="1"/>
      <c r="B50" s="144">
        <v>43779</v>
      </c>
      <c r="C50" s="260"/>
      <c r="D50" s="296"/>
      <c r="E50" s="16">
        <v>0.74305555555555547</v>
      </c>
      <c r="F50" s="164">
        <v>3</v>
      </c>
      <c r="G50" s="17" t="str">
        <f>VLOOKUP(F50,チーム名!$A$2:$H$12,2,1)</f>
        <v>白虎隊</v>
      </c>
      <c r="H50" s="89" t="s">
        <v>83</v>
      </c>
      <c r="I50" s="90">
        <v>2</v>
      </c>
      <c r="J50" s="84" t="str">
        <f>VLOOKUP(I50,チーム名!$A$2:$H$12,2,1)</f>
        <v>徳島大学医学部サッカー部</v>
      </c>
      <c r="K50" s="246"/>
      <c r="L50" s="238"/>
      <c r="M50" s="234" t="str">
        <f>+G51</f>
        <v>FC Aguilas</v>
      </c>
      <c r="N50" s="19"/>
    </row>
    <row r="51" spans="1:14" ht="32.25" customHeight="1" thickBot="1">
      <c r="A51" s="1"/>
      <c r="B51" s="146"/>
      <c r="C51" s="246"/>
      <c r="D51" s="296"/>
      <c r="E51" s="75">
        <v>0.8125</v>
      </c>
      <c r="F51" s="164">
        <v>4</v>
      </c>
      <c r="G51" s="17" t="str">
        <f>VLOOKUP(F51,チーム名!$A$2:$H$12,2,1)</f>
        <v>FC Aguilas</v>
      </c>
      <c r="H51" s="89" t="s">
        <v>83</v>
      </c>
      <c r="I51" s="90">
        <v>1</v>
      </c>
      <c r="J51" s="84" t="str">
        <f>VLOOKUP(I51,チーム名!$A$2:$H$12,2,1)</f>
        <v>カンピオーネ</v>
      </c>
      <c r="K51" s="250"/>
      <c r="L51" s="239" t="s">
        <v>9</v>
      </c>
      <c r="M51" s="240" t="str">
        <f>+J50</f>
        <v>徳島大学医学部サッカー部</v>
      </c>
      <c r="N51" s="19"/>
    </row>
    <row r="52" spans="1:14" ht="32.25" customHeight="1" thickTop="1">
      <c r="A52" s="1"/>
      <c r="B52" s="147" t="s">
        <v>56</v>
      </c>
      <c r="C52" s="104"/>
      <c r="D52" s="274" t="str">
        <f>G52</f>
        <v>alma美馬SC</v>
      </c>
      <c r="E52" s="101">
        <v>0.39583333333333331</v>
      </c>
      <c r="F52" s="166">
        <v>5</v>
      </c>
      <c r="G52" s="13" t="str">
        <f>VLOOKUP(F52,チーム名!$A$2:$H$12,2,1)</f>
        <v>alma美馬SC</v>
      </c>
      <c r="H52" s="87" t="s">
        <v>83</v>
      </c>
      <c r="I52" s="88">
        <v>4</v>
      </c>
      <c r="J52" s="83" t="str">
        <f>VLOOKUP(I52,チーム名!$A$2:$H$12,2,1)</f>
        <v>FC Aguilas</v>
      </c>
      <c r="K52" s="249" t="str">
        <f>J56</f>
        <v>FCジャパン</v>
      </c>
      <c r="L52" s="200"/>
      <c r="M52" s="235" t="str">
        <f>+J53</f>
        <v>リベルテ阿波</v>
      </c>
      <c r="N52" s="26"/>
    </row>
    <row r="53" spans="1:14" ht="32.25" customHeight="1">
      <c r="A53" s="1"/>
      <c r="B53" s="108">
        <v>44889</v>
      </c>
      <c r="C53" s="158" t="s">
        <v>10</v>
      </c>
      <c r="D53" s="275"/>
      <c r="E53" s="100">
        <v>0.46527777777777773</v>
      </c>
      <c r="F53" s="167">
        <v>6</v>
      </c>
      <c r="G53" s="17" t="str">
        <f>VLOOKUP(F53,チーム名!$A$2:$H$12,2,1)</f>
        <v>Galaxy徳島</v>
      </c>
      <c r="H53" s="89" t="s">
        <v>83</v>
      </c>
      <c r="I53" s="90">
        <v>10</v>
      </c>
      <c r="J53" s="84" t="str">
        <f>VLOOKUP(I53,チーム名!$A$2:$H$12,2,1)</f>
        <v>リベルテ阿波</v>
      </c>
      <c r="K53" s="246"/>
      <c r="L53" s="199"/>
      <c r="M53" s="234" t="str">
        <f>G54</f>
        <v>FC侍</v>
      </c>
      <c r="N53" s="29"/>
    </row>
    <row r="54" spans="1:14" ht="32.25" customHeight="1">
      <c r="A54" s="1"/>
      <c r="B54" s="108"/>
      <c r="C54" s="191"/>
      <c r="D54" s="275"/>
      <c r="E54" s="103">
        <v>0.53472222222222221</v>
      </c>
      <c r="F54" s="167">
        <v>7</v>
      </c>
      <c r="G54" s="95" t="str">
        <f>VLOOKUP(F54,チーム名!$A$2:$H$12,2,1)</f>
        <v>FC侍</v>
      </c>
      <c r="H54" s="89" t="s">
        <v>83</v>
      </c>
      <c r="I54" s="90">
        <v>9</v>
      </c>
      <c r="J54" s="84" t="str">
        <f>VLOOKUP(I54,チーム名!$A$2:$H$12,2,1)</f>
        <v>FC 蔵本</v>
      </c>
      <c r="K54" s="246"/>
      <c r="L54" s="199"/>
      <c r="M54" s="234" t="str">
        <f>+G55</f>
        <v>徳島大学医学部サッカー部</v>
      </c>
      <c r="N54" s="29"/>
    </row>
    <row r="55" spans="1:14" ht="32.25" customHeight="1">
      <c r="A55" s="1"/>
      <c r="B55" s="142"/>
      <c r="C55" s="158"/>
      <c r="D55" s="275"/>
      <c r="E55" s="223">
        <v>0.60416666666666663</v>
      </c>
      <c r="F55" s="224">
        <v>2</v>
      </c>
      <c r="G55" s="225" t="str">
        <f>VLOOKUP(F55,チーム名!$A$2:$H$12,2,1)</f>
        <v>徳島大学医学部サッカー部</v>
      </c>
      <c r="H55" s="89" t="s">
        <v>83</v>
      </c>
      <c r="I55" s="90">
        <v>1</v>
      </c>
      <c r="J55" s="84" t="str">
        <f>VLOOKUP(I55,チーム名!$A$2:$H$12,2,1)</f>
        <v>カンピオーネ</v>
      </c>
      <c r="K55" s="246"/>
      <c r="L55" s="199"/>
      <c r="M55" s="234" t="str">
        <f>+G56</f>
        <v>白虎隊</v>
      </c>
      <c r="N55" s="29"/>
    </row>
    <row r="56" spans="1:14" ht="32.25" customHeight="1" thickBot="1">
      <c r="A56" s="1"/>
      <c r="B56" s="151"/>
      <c r="C56" s="159"/>
      <c r="D56" s="287"/>
      <c r="E56" s="221">
        <v>0.67361111111111116</v>
      </c>
      <c r="F56" s="168">
        <v>3</v>
      </c>
      <c r="G56" s="222" t="str">
        <f>VLOOKUP(F56,チーム名!$A$2:$H$12,2,1)</f>
        <v>白虎隊</v>
      </c>
      <c r="H56" s="89" t="s">
        <v>83</v>
      </c>
      <c r="I56" s="97">
        <v>11</v>
      </c>
      <c r="J56" s="98" t="str">
        <f>VLOOKUP(I56,チーム名!$A$2:$H$12,2,1)</f>
        <v>FCジャパン</v>
      </c>
      <c r="K56" s="250"/>
      <c r="L56" s="241" t="s">
        <v>9</v>
      </c>
      <c r="M56" s="240" t="str">
        <f>+J55</f>
        <v>カンピオーネ</v>
      </c>
      <c r="N56" s="19"/>
    </row>
    <row r="57" spans="1:14" ht="32.25" customHeight="1">
      <c r="A57" s="1"/>
      <c r="B57" s="143" t="s">
        <v>82</v>
      </c>
      <c r="C57" s="288" t="s">
        <v>10</v>
      </c>
      <c r="D57" s="260" t="str">
        <f>G57</f>
        <v>FC 蔵本</v>
      </c>
      <c r="E57" s="12">
        <v>0.65277777777777779</v>
      </c>
      <c r="F57" s="162">
        <v>9</v>
      </c>
      <c r="G57" s="13" t="str">
        <f>VLOOKUP(F57,チーム名!$A$2:$H$12,2,1)</f>
        <v>FC 蔵本</v>
      </c>
      <c r="H57" s="87" t="s">
        <v>83</v>
      </c>
      <c r="I57" s="88">
        <v>5</v>
      </c>
      <c r="J57" s="83" t="str">
        <f>VLOOKUP(I57,チーム名!$A$2:$H$12,2,1)</f>
        <v>alma美馬SC</v>
      </c>
      <c r="K57" s="249" t="str">
        <f>J59</f>
        <v>FC山川</v>
      </c>
      <c r="L57" s="200"/>
      <c r="M57" s="235" t="str">
        <f>+G58</f>
        <v>FC Aguilas</v>
      </c>
      <c r="N57" s="15"/>
    </row>
    <row r="58" spans="1:14" ht="32.25" customHeight="1">
      <c r="A58" s="1"/>
      <c r="B58" s="144">
        <v>43814</v>
      </c>
      <c r="C58" s="258"/>
      <c r="D58" s="260"/>
      <c r="E58" s="16">
        <v>0.72222222222222221</v>
      </c>
      <c r="F58" s="163">
        <v>4</v>
      </c>
      <c r="G58" s="17" t="str">
        <f>VLOOKUP(F58,チーム名!$A$2:$H$12,2,1)</f>
        <v>FC Aguilas</v>
      </c>
      <c r="H58" s="89" t="s">
        <v>83</v>
      </c>
      <c r="I58" s="90">
        <v>10</v>
      </c>
      <c r="J58" s="84" t="str">
        <f>VLOOKUP(I58,チーム名!$A$2:$H$12,2,1)</f>
        <v>リベルテ阿波</v>
      </c>
      <c r="K58" s="246"/>
      <c r="L58" s="199"/>
      <c r="M58" s="234" t="str">
        <f>+G59</f>
        <v>Galaxy徳島</v>
      </c>
      <c r="N58" s="19"/>
    </row>
    <row r="59" spans="1:14" ht="32.25" customHeight="1" thickBot="1">
      <c r="A59" s="1"/>
      <c r="B59" s="154"/>
      <c r="C59" s="270"/>
      <c r="D59" s="262"/>
      <c r="E59" s="16">
        <v>0.79166666666666663</v>
      </c>
      <c r="F59" s="164">
        <v>6</v>
      </c>
      <c r="G59" s="17" t="str">
        <f>VLOOKUP(F59,チーム名!$A$2:$H$12,2,1)</f>
        <v>Galaxy徳島</v>
      </c>
      <c r="H59" s="89" t="s">
        <v>83</v>
      </c>
      <c r="I59" s="90">
        <v>8</v>
      </c>
      <c r="J59" s="84" t="str">
        <f>VLOOKUP(I59,チーム名!$A$2:$H$12,2,1)</f>
        <v>FC山川</v>
      </c>
      <c r="K59" s="250"/>
      <c r="L59" s="242" t="s">
        <v>9</v>
      </c>
      <c r="M59" s="243" t="str">
        <f>J58</f>
        <v>リベルテ阿波</v>
      </c>
      <c r="N59" s="22"/>
    </row>
    <row r="60" spans="1:14" ht="10.5" customHeight="1">
      <c r="A60" s="1"/>
      <c r="B60" s="289" t="s">
        <v>85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1"/>
    </row>
    <row r="61" spans="1:14" ht="15" customHeight="1" thickBot="1">
      <c r="A61" s="1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4"/>
    </row>
    <row r="62" spans="1:14" ht="15.75" customHeight="1" thickTop="1">
      <c r="A62" s="30"/>
      <c r="B62" s="31"/>
      <c r="C62" s="32"/>
      <c r="D62" s="33"/>
      <c r="E62" s="34"/>
      <c r="F62" s="170"/>
      <c r="G62" s="27"/>
      <c r="H62" s="33"/>
      <c r="I62" s="35"/>
      <c r="J62" s="27"/>
      <c r="K62" s="27"/>
      <c r="L62" s="33"/>
      <c r="M62" s="33"/>
      <c r="N62" s="32"/>
    </row>
    <row r="63" spans="1:14" s="42" customFormat="1" ht="21.75" customHeight="1">
      <c r="A63" s="36"/>
      <c r="B63" s="37" t="s">
        <v>17</v>
      </c>
      <c r="C63" s="38"/>
      <c r="D63" s="39"/>
      <c r="E63" s="40"/>
      <c r="F63" s="171"/>
      <c r="G63" s="39"/>
      <c r="H63" s="39"/>
      <c r="I63" s="41"/>
      <c r="J63" s="39"/>
      <c r="K63" s="39"/>
      <c r="L63" s="39"/>
      <c r="M63" s="39"/>
      <c r="N63" s="38"/>
    </row>
    <row r="64" spans="1:14" s="42" customFormat="1" ht="21.75" customHeight="1">
      <c r="A64" s="36"/>
      <c r="B64" s="37" t="s">
        <v>18</v>
      </c>
      <c r="C64" s="38"/>
      <c r="D64" s="39"/>
      <c r="E64" s="40"/>
      <c r="F64" s="171"/>
      <c r="G64" s="39"/>
      <c r="H64" s="39"/>
      <c r="I64" s="41"/>
      <c r="J64" s="39"/>
      <c r="K64" s="39"/>
      <c r="L64" s="39"/>
      <c r="M64" s="39"/>
      <c r="N64" s="38"/>
    </row>
    <row r="65" spans="1:14" s="42" customFormat="1" ht="21.75" customHeight="1">
      <c r="A65" s="36"/>
      <c r="B65" s="43"/>
      <c r="C65" s="38"/>
      <c r="D65" s="39"/>
      <c r="E65" s="40"/>
      <c r="F65" s="171"/>
      <c r="G65" s="39"/>
      <c r="H65" s="39"/>
      <c r="I65" s="41"/>
      <c r="J65" s="39"/>
      <c r="K65" s="39"/>
      <c r="L65" s="39"/>
      <c r="M65" s="39"/>
      <c r="N65" s="38"/>
    </row>
    <row r="66" spans="1:14" s="42" customFormat="1" ht="21.75" customHeight="1">
      <c r="A66" s="36"/>
      <c r="B66" s="43" t="s">
        <v>19</v>
      </c>
      <c r="C66" s="44"/>
      <c r="D66" s="45"/>
      <c r="E66" s="46"/>
      <c r="F66" s="171"/>
      <c r="G66" s="45"/>
      <c r="H66" s="45"/>
      <c r="I66" s="41"/>
      <c r="J66" s="45"/>
      <c r="K66" s="45"/>
      <c r="L66" s="45"/>
      <c r="M66" s="45"/>
      <c r="N66" s="38"/>
    </row>
    <row r="67" spans="1:14" s="42" customFormat="1" ht="21.75" customHeight="1">
      <c r="A67" s="36"/>
      <c r="B67" s="43" t="s">
        <v>20</v>
      </c>
      <c r="C67" s="44"/>
      <c r="D67" s="45"/>
      <c r="E67" s="46"/>
      <c r="F67" s="171"/>
      <c r="G67" s="45"/>
      <c r="H67" s="45"/>
      <c r="I67" s="41"/>
      <c r="J67" s="45"/>
      <c r="K67" s="45"/>
      <c r="L67" s="45"/>
      <c r="M67" s="45"/>
      <c r="N67" s="38"/>
    </row>
    <row r="68" spans="1:14" s="42" customFormat="1" ht="21.75" customHeight="1">
      <c r="A68" s="36"/>
      <c r="B68" s="43" t="s">
        <v>21</v>
      </c>
      <c r="C68" s="44"/>
      <c r="D68" s="45"/>
      <c r="E68" s="46"/>
      <c r="F68" s="171"/>
      <c r="G68" s="45"/>
      <c r="H68" s="45"/>
      <c r="I68" s="41"/>
      <c r="J68" s="45"/>
      <c r="K68" s="45"/>
      <c r="L68" s="45"/>
      <c r="M68" s="45"/>
      <c r="N68" s="38"/>
    </row>
    <row r="69" spans="1:14" s="42" customFormat="1" ht="21.75" customHeight="1">
      <c r="A69" s="36"/>
      <c r="B69" s="43"/>
      <c r="C69" s="47"/>
      <c r="D69" s="47"/>
      <c r="E69" s="48"/>
      <c r="F69" s="172"/>
      <c r="G69" s="47"/>
      <c r="H69" s="47"/>
      <c r="I69" s="49"/>
      <c r="J69" s="47"/>
      <c r="K69" s="47"/>
      <c r="L69" s="47"/>
      <c r="M69" s="47"/>
      <c r="N69" s="38"/>
    </row>
    <row r="70" spans="1:14" s="42" customFormat="1" ht="21.75" customHeight="1">
      <c r="A70" s="36"/>
      <c r="B70" s="37" t="s">
        <v>22</v>
      </c>
      <c r="C70" s="38"/>
      <c r="D70" s="39"/>
      <c r="E70" s="40"/>
      <c r="F70" s="171"/>
      <c r="G70" s="39"/>
      <c r="H70" s="39"/>
      <c r="I70" s="41"/>
      <c r="J70" s="39"/>
      <c r="K70" s="39"/>
      <c r="L70" s="39"/>
      <c r="M70" s="39"/>
      <c r="N70" s="38"/>
    </row>
    <row r="71" spans="1:14" s="42" customFormat="1" ht="21.75" customHeight="1">
      <c r="A71" s="36"/>
      <c r="B71" s="37"/>
      <c r="C71" s="47"/>
      <c r="D71" s="47"/>
      <c r="E71" s="48"/>
      <c r="F71" s="172"/>
      <c r="G71" s="47"/>
      <c r="H71" s="47"/>
      <c r="I71" s="49"/>
      <c r="J71" s="47"/>
      <c r="K71" s="47"/>
      <c r="L71" s="47"/>
      <c r="M71" s="47"/>
      <c r="N71" s="38"/>
    </row>
    <row r="72" spans="1:14" s="42" customFormat="1" ht="21.75" customHeight="1">
      <c r="A72" s="36"/>
      <c r="B72" s="37" t="s">
        <v>23</v>
      </c>
      <c r="C72" s="38"/>
      <c r="D72" s="39"/>
      <c r="E72" s="40"/>
      <c r="F72" s="171"/>
      <c r="G72" s="39"/>
      <c r="H72" s="39"/>
      <c r="I72" s="41"/>
      <c r="J72" s="39"/>
      <c r="K72" s="39"/>
      <c r="L72" s="39"/>
      <c r="M72" s="39"/>
      <c r="N72" s="38"/>
    </row>
    <row r="73" spans="1:14" s="42" customFormat="1" ht="21.75" customHeight="1">
      <c r="A73" s="36"/>
      <c r="B73" s="37"/>
      <c r="C73" s="38"/>
      <c r="D73" s="39"/>
      <c r="E73" s="40"/>
      <c r="F73" s="171"/>
      <c r="G73" s="39"/>
      <c r="H73" s="39"/>
      <c r="I73" s="41"/>
      <c r="J73" s="39"/>
      <c r="K73" s="39"/>
      <c r="L73" s="39"/>
      <c r="M73" s="39"/>
      <c r="N73" s="38"/>
    </row>
    <row r="74" spans="1:14" s="42" customFormat="1" ht="21.75" customHeight="1">
      <c r="A74" s="36"/>
      <c r="B74" s="37" t="s">
        <v>24</v>
      </c>
      <c r="C74" s="38"/>
      <c r="D74" s="39"/>
      <c r="E74" s="40"/>
      <c r="F74" s="171"/>
      <c r="G74" s="39"/>
      <c r="H74" s="39"/>
      <c r="I74" s="41"/>
      <c r="J74" s="39"/>
      <c r="K74" s="39"/>
      <c r="L74" s="39"/>
      <c r="M74" s="39"/>
      <c r="N74" s="38"/>
    </row>
    <row r="75" spans="1:14" s="42" customFormat="1" ht="21.75" customHeight="1">
      <c r="A75" s="36"/>
      <c r="B75" s="37"/>
      <c r="C75" s="47"/>
      <c r="D75" s="47"/>
      <c r="E75" s="48"/>
      <c r="F75" s="172"/>
      <c r="G75" s="47"/>
      <c r="H75" s="47"/>
      <c r="I75" s="49"/>
      <c r="J75" s="47"/>
      <c r="K75" s="47"/>
      <c r="L75" s="47"/>
      <c r="M75" s="47"/>
      <c r="N75" s="38"/>
    </row>
    <row r="76" spans="1:14" s="42" customFormat="1" ht="21.75" customHeight="1">
      <c r="A76" s="36"/>
      <c r="B76" s="37" t="s">
        <v>25</v>
      </c>
      <c r="C76" s="47"/>
      <c r="D76" s="47"/>
      <c r="E76" s="48"/>
      <c r="F76" s="172"/>
      <c r="G76" s="47"/>
      <c r="H76" s="47"/>
      <c r="I76" s="49"/>
      <c r="J76" s="47"/>
      <c r="K76" s="47"/>
      <c r="L76" s="47"/>
      <c r="M76" s="47"/>
      <c r="N76" s="38"/>
    </row>
    <row r="77" spans="1:14" s="42" customFormat="1" ht="21.75" customHeight="1">
      <c r="A77" s="36"/>
      <c r="B77" s="37" t="s">
        <v>26</v>
      </c>
      <c r="C77" s="50"/>
      <c r="D77" s="50"/>
      <c r="E77" s="51"/>
      <c r="F77" s="172"/>
      <c r="G77" s="50"/>
      <c r="H77" s="50"/>
      <c r="I77" s="49"/>
      <c r="J77" s="50"/>
      <c r="K77" s="50"/>
      <c r="L77" s="50"/>
      <c r="M77" s="50"/>
      <c r="N77" s="44"/>
    </row>
    <row r="78" spans="1:14" s="42" customFormat="1" ht="21.75" customHeight="1">
      <c r="A78" s="36"/>
      <c r="B78" s="37" t="s">
        <v>27</v>
      </c>
      <c r="C78" s="50"/>
      <c r="D78" s="50"/>
      <c r="E78" s="51"/>
      <c r="F78" s="172"/>
      <c r="G78" s="50"/>
      <c r="H78" s="50"/>
      <c r="I78" s="49"/>
      <c r="J78" s="50"/>
      <c r="K78" s="50"/>
      <c r="L78" s="50"/>
      <c r="M78" s="50"/>
      <c r="N78" s="44"/>
    </row>
    <row r="79" spans="1:14" s="42" customFormat="1" ht="21.75" customHeight="1">
      <c r="A79" s="36"/>
      <c r="B79" s="43"/>
      <c r="C79" s="50"/>
      <c r="D79" s="50"/>
      <c r="E79" s="51"/>
      <c r="F79" s="172"/>
      <c r="G79" s="50"/>
      <c r="H79" s="50"/>
      <c r="I79" s="49"/>
      <c r="J79" s="50"/>
      <c r="K79" s="50"/>
      <c r="L79" s="50"/>
      <c r="M79" s="50"/>
      <c r="N79" s="44"/>
    </row>
    <row r="80" spans="1:14" s="42" customFormat="1" ht="21.75" customHeight="1">
      <c r="A80" s="36"/>
      <c r="B80" s="43" t="s">
        <v>28</v>
      </c>
      <c r="C80" s="47"/>
      <c r="D80" s="47"/>
      <c r="E80" s="48"/>
      <c r="F80" s="172"/>
      <c r="G80" s="47"/>
      <c r="H80" s="47"/>
      <c r="I80" s="49"/>
      <c r="J80" s="47"/>
      <c r="K80" s="47"/>
      <c r="L80" s="47"/>
      <c r="M80" s="47"/>
      <c r="N80" s="38"/>
    </row>
    <row r="81" spans="1:14" s="42" customFormat="1" ht="21.75" customHeight="1">
      <c r="A81" s="36"/>
      <c r="B81" s="156" t="s">
        <v>72</v>
      </c>
      <c r="C81" s="38"/>
      <c r="D81" s="39"/>
      <c r="E81" s="40"/>
      <c r="F81" s="171"/>
      <c r="G81" s="39"/>
      <c r="H81" s="39"/>
      <c r="I81" s="41"/>
      <c r="J81" s="39"/>
      <c r="K81" s="39"/>
      <c r="L81" s="39"/>
      <c r="M81" s="39"/>
      <c r="N81" s="38"/>
    </row>
    <row r="82" spans="1:14" s="42" customFormat="1" ht="21.75" customHeight="1" thickBot="1">
      <c r="A82" s="36"/>
      <c r="B82" s="156" t="s">
        <v>73</v>
      </c>
      <c r="C82" s="38"/>
      <c r="D82" s="39"/>
      <c r="E82" s="40"/>
      <c r="F82" s="171"/>
      <c r="G82" s="39"/>
      <c r="H82" s="39"/>
      <c r="I82" s="41"/>
      <c r="J82" s="39"/>
      <c r="K82" s="39"/>
      <c r="L82" s="39"/>
      <c r="M82" s="39"/>
      <c r="N82" s="38"/>
    </row>
    <row r="83" spans="1:14" ht="32.25" customHeight="1" thickTop="1" thickBot="1">
      <c r="A83" s="52"/>
      <c r="B83" s="284" t="s">
        <v>29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6"/>
    </row>
    <row r="84" spans="1:14" ht="19.5" customHeight="1" thickTop="1"/>
  </sheetData>
  <mergeCells count="53">
    <mergeCell ref="L44:M44"/>
    <mergeCell ref="C45:C47"/>
    <mergeCell ref="D45:D47"/>
    <mergeCell ref="K45:K47"/>
    <mergeCell ref="B83:N83"/>
    <mergeCell ref="D52:D56"/>
    <mergeCell ref="K52:K56"/>
    <mergeCell ref="C57:C59"/>
    <mergeCell ref="D57:D59"/>
    <mergeCell ref="K57:K59"/>
    <mergeCell ref="B60:N61"/>
    <mergeCell ref="C48:C51"/>
    <mergeCell ref="D48:D51"/>
    <mergeCell ref="K48:K51"/>
    <mergeCell ref="G44:J44"/>
    <mergeCell ref="C38:C40"/>
    <mergeCell ref="D38:D40"/>
    <mergeCell ref="K38:K40"/>
    <mergeCell ref="C41:C43"/>
    <mergeCell ref="D41:D43"/>
    <mergeCell ref="K41:K43"/>
    <mergeCell ref="N27:N31"/>
    <mergeCell ref="D32:D34"/>
    <mergeCell ref="K32:K34"/>
    <mergeCell ref="C35:C37"/>
    <mergeCell ref="D35:D37"/>
    <mergeCell ref="K35:K37"/>
    <mergeCell ref="D27:D31"/>
    <mergeCell ref="K27:K31"/>
    <mergeCell ref="C17:C21"/>
    <mergeCell ref="D17:D21"/>
    <mergeCell ref="K17:K21"/>
    <mergeCell ref="C15:C16"/>
    <mergeCell ref="D15:D16"/>
    <mergeCell ref="K15:K16"/>
    <mergeCell ref="D9:D12"/>
    <mergeCell ref="K9:K12"/>
    <mergeCell ref="M2:N2"/>
    <mergeCell ref="N9:N12"/>
    <mergeCell ref="D13:D14"/>
    <mergeCell ref="K13:K14"/>
    <mergeCell ref="N13:N14"/>
    <mergeCell ref="D1:M1"/>
    <mergeCell ref="G3:J3"/>
    <mergeCell ref="L3:M3"/>
    <mergeCell ref="C4:C8"/>
    <mergeCell ref="D4:D8"/>
    <mergeCell ref="K4:K8"/>
    <mergeCell ref="C22:C26"/>
    <mergeCell ref="D22:D26"/>
    <mergeCell ref="K22:K26"/>
    <mergeCell ref="C27:C31"/>
    <mergeCell ref="B25:B26"/>
  </mergeCells>
  <phoneticPr fontId="3"/>
  <pageMargins left="0" right="0" top="0.59055118110236227" bottom="0.19685039370078741" header="0" footer="0"/>
  <pageSetup paperSize="9" scale="62" orientation="portrait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15" sqref="B15"/>
    </sheetView>
  </sheetViews>
  <sheetFormatPr defaultColWidth="9" defaultRowHeight="13.5"/>
  <cols>
    <col min="1" max="1" width="3.625" style="3" bestFit="1" customWidth="1"/>
    <col min="2" max="2" width="28.75" style="3" customWidth="1"/>
    <col min="3" max="16" width="6.25" style="3" customWidth="1"/>
    <col min="17" max="16384" width="9" style="3"/>
  </cols>
  <sheetData>
    <row r="1" spans="1:16" ht="35.1" customHeight="1">
      <c r="A1" s="54" t="s">
        <v>30</v>
      </c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3.25" customHeight="1">
      <c r="A2" s="54">
        <v>1</v>
      </c>
      <c r="B2" s="54" t="s">
        <v>78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3.25" customHeight="1">
      <c r="A3" s="54">
        <v>2</v>
      </c>
      <c r="B3" s="56" t="s">
        <v>79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23.25" customHeight="1">
      <c r="A4" s="54">
        <v>3</v>
      </c>
      <c r="B4" s="54" t="s">
        <v>60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23.25" customHeight="1">
      <c r="A5" s="54">
        <v>4</v>
      </c>
      <c r="B5" s="54" t="s">
        <v>63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23.25" customHeight="1">
      <c r="A6" s="54">
        <v>5</v>
      </c>
      <c r="B6" s="56" t="s">
        <v>65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23.25" customHeight="1">
      <c r="A7" s="54">
        <v>6</v>
      </c>
      <c r="B7" s="54" t="s">
        <v>51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23.25" customHeight="1">
      <c r="A8" s="54">
        <v>7</v>
      </c>
      <c r="B8" s="54" t="s">
        <v>66</v>
      </c>
      <c r="C8" s="139"/>
      <c r="D8" s="140"/>
      <c r="E8" s="140"/>
      <c r="F8" s="139"/>
      <c r="G8" s="140"/>
      <c r="H8" s="140"/>
      <c r="I8" s="140"/>
      <c r="J8" s="140"/>
      <c r="K8" s="139"/>
      <c r="L8" s="140"/>
      <c r="M8" s="139"/>
      <c r="N8" s="139"/>
      <c r="O8" s="140"/>
      <c r="P8" s="139"/>
    </row>
    <row r="9" spans="1:16" ht="23.25" customHeight="1">
      <c r="A9" s="54">
        <v>8</v>
      </c>
      <c r="B9" s="56" t="s">
        <v>61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23.25" customHeight="1">
      <c r="A10" s="54">
        <v>9</v>
      </c>
      <c r="B10" s="56" t="s">
        <v>64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23.25" customHeight="1">
      <c r="A11" s="54">
        <v>10</v>
      </c>
      <c r="B11" s="54" t="s">
        <v>76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23.25" customHeight="1">
      <c r="A12" s="54">
        <v>11</v>
      </c>
      <c r="B12" s="54" t="s">
        <v>77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</sheetData>
  <phoneticPr fontId="3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47"/>
  <sheetViews>
    <sheetView zoomScale="90" zoomScaleNormal="90" workbookViewId="0">
      <selection activeCell="P23" sqref="P23"/>
    </sheetView>
  </sheetViews>
  <sheetFormatPr defaultColWidth="9" defaultRowHeight="18" customHeight="1"/>
  <cols>
    <col min="1" max="1" width="4.625" style="57" customWidth="1"/>
    <col min="2" max="2" width="5.875" style="58" bestFit="1" customWidth="1"/>
    <col min="3" max="3" width="19.625" style="113" customWidth="1"/>
    <col min="4" max="4" width="14.625" style="59" customWidth="1"/>
    <col min="5" max="5" width="5.625" style="58" customWidth="1"/>
    <col min="6" max="6" width="10.625" style="58" customWidth="1"/>
    <col min="7" max="7" width="9.75" style="60" customWidth="1"/>
    <col min="8" max="8" width="45.625" style="59" customWidth="1"/>
    <col min="9" max="10" width="6.625" style="58" customWidth="1"/>
    <col min="11" max="16384" width="9" style="58"/>
  </cols>
  <sheetData>
    <row r="1" spans="1:8" ht="6" customHeight="1"/>
    <row r="2" spans="1:8" s="61" customFormat="1" ht="20.25" customHeight="1">
      <c r="A2" s="57"/>
      <c r="B2" s="297" t="s">
        <v>52</v>
      </c>
      <c r="C2" s="297"/>
      <c r="D2" s="297"/>
      <c r="G2" s="62"/>
      <c r="H2" s="63"/>
    </row>
    <row r="3" spans="1:8" ht="18" customHeight="1">
      <c r="B3" s="64" t="s">
        <v>32</v>
      </c>
      <c r="C3" s="116" t="s">
        <v>33</v>
      </c>
      <c r="D3" s="65" t="s">
        <v>34</v>
      </c>
      <c r="E3" s="64" t="s">
        <v>35</v>
      </c>
      <c r="F3" s="64" t="s">
        <v>36</v>
      </c>
      <c r="G3" s="65" t="s">
        <v>37</v>
      </c>
      <c r="H3" s="65" t="s">
        <v>38</v>
      </c>
    </row>
    <row r="4" spans="1:8" ht="13.5" customHeight="1">
      <c r="B4" s="66"/>
      <c r="C4" s="116"/>
      <c r="D4" s="65"/>
      <c r="E4" s="64"/>
      <c r="F4" s="64"/>
      <c r="G4" s="67"/>
      <c r="H4" s="68"/>
    </row>
    <row r="5" spans="1:8" ht="13.5" customHeight="1">
      <c r="B5" s="66"/>
      <c r="C5" s="116"/>
      <c r="D5" s="65"/>
      <c r="E5" s="64"/>
      <c r="F5" s="64"/>
      <c r="G5" s="67"/>
      <c r="H5" s="68"/>
    </row>
    <row r="6" spans="1:8" ht="13.5" customHeight="1">
      <c r="B6" s="66"/>
      <c r="C6" s="116"/>
      <c r="D6" s="65"/>
      <c r="E6" s="64"/>
      <c r="F6" s="64"/>
      <c r="G6" s="67"/>
      <c r="H6" s="68"/>
    </row>
    <row r="7" spans="1:8" ht="13.5" customHeight="1">
      <c r="B7" s="66"/>
      <c r="C7" s="116"/>
      <c r="D7" s="65"/>
      <c r="E7" s="64"/>
      <c r="F7" s="64"/>
      <c r="G7" s="67"/>
      <c r="H7" s="68"/>
    </row>
    <row r="8" spans="1:8" ht="13.5" customHeight="1">
      <c r="A8" s="57">
        <v>5</v>
      </c>
      <c r="B8" s="66"/>
      <c r="C8" s="116"/>
      <c r="D8" s="65"/>
      <c r="E8" s="64"/>
      <c r="F8" s="64"/>
      <c r="G8" s="67"/>
      <c r="H8" s="68"/>
    </row>
    <row r="9" spans="1:8" ht="13.5" customHeight="1">
      <c r="B9" s="66"/>
      <c r="C9" s="116"/>
      <c r="D9" s="65"/>
      <c r="E9" s="64"/>
      <c r="F9" s="64"/>
      <c r="G9" s="67"/>
      <c r="H9" s="68"/>
    </row>
    <row r="10" spans="1:8" ht="13.5" customHeight="1">
      <c r="B10" s="66"/>
      <c r="C10" s="116"/>
      <c r="D10" s="65"/>
      <c r="E10" s="64"/>
      <c r="F10" s="64"/>
      <c r="G10" s="67"/>
      <c r="H10" s="68"/>
    </row>
    <row r="11" spans="1:8" ht="13.5" customHeight="1">
      <c r="B11" s="66"/>
      <c r="C11" s="116"/>
      <c r="D11" s="65"/>
      <c r="E11" s="64"/>
      <c r="F11" s="64"/>
      <c r="G11" s="67"/>
      <c r="H11" s="68"/>
    </row>
    <row r="12" spans="1:8" ht="13.5" customHeight="1">
      <c r="B12" s="66"/>
      <c r="C12" s="116"/>
      <c r="D12" s="65"/>
      <c r="E12" s="64"/>
      <c r="F12" s="64"/>
      <c r="G12" s="67"/>
      <c r="H12" s="68"/>
    </row>
    <row r="13" spans="1:8" ht="13.5" customHeight="1">
      <c r="A13" s="57">
        <v>10</v>
      </c>
      <c r="B13" s="66"/>
      <c r="C13" s="116"/>
      <c r="D13" s="65"/>
      <c r="E13" s="64"/>
      <c r="F13" s="64"/>
      <c r="G13" s="67"/>
      <c r="H13" s="68"/>
    </row>
    <row r="14" spans="1:8" ht="13.5" customHeight="1">
      <c r="B14" s="66"/>
      <c r="C14" s="116"/>
      <c r="D14" s="116"/>
      <c r="E14" s="64"/>
      <c r="F14" s="64"/>
      <c r="G14" s="67"/>
      <c r="H14" s="68"/>
    </row>
    <row r="15" spans="1:8" ht="13.5" customHeight="1">
      <c r="B15" s="66"/>
      <c r="C15" s="116"/>
      <c r="D15" s="65"/>
      <c r="E15" s="64"/>
      <c r="F15" s="64"/>
      <c r="G15" s="67"/>
      <c r="H15" s="68"/>
    </row>
    <row r="16" spans="1:8" ht="13.5" customHeight="1">
      <c r="B16" s="66"/>
      <c r="C16" s="116"/>
      <c r="D16" s="65"/>
      <c r="E16" s="64"/>
      <c r="F16" s="64"/>
      <c r="G16" s="67"/>
      <c r="H16" s="68"/>
    </row>
    <row r="17" spans="1:8" ht="13.5" customHeight="1">
      <c r="B17" s="66"/>
      <c r="C17" s="116"/>
      <c r="D17" s="65"/>
      <c r="E17" s="64"/>
      <c r="F17" s="64"/>
      <c r="G17" s="67"/>
      <c r="H17" s="68"/>
    </row>
    <row r="18" spans="1:8" ht="13.5" customHeight="1">
      <c r="A18" s="57">
        <v>15</v>
      </c>
      <c r="B18" s="66"/>
      <c r="C18" s="116"/>
      <c r="D18" s="116"/>
      <c r="E18" s="64"/>
      <c r="F18" s="64"/>
      <c r="G18" s="67"/>
      <c r="H18" s="68"/>
    </row>
    <row r="19" spans="1:8" ht="13.5" customHeight="1">
      <c r="B19" s="66"/>
      <c r="C19" s="116"/>
      <c r="D19" s="65"/>
      <c r="E19" s="64"/>
      <c r="F19" s="64"/>
      <c r="G19" s="67"/>
      <c r="H19" s="68"/>
    </row>
    <row r="20" spans="1:8" ht="13.5" customHeight="1">
      <c r="B20" s="66"/>
      <c r="C20" s="116"/>
      <c r="D20" s="65"/>
      <c r="E20" s="64"/>
      <c r="F20" s="64"/>
      <c r="G20" s="67"/>
      <c r="H20" s="68"/>
    </row>
    <row r="21" spans="1:8" ht="13.5" customHeight="1">
      <c r="B21" s="66"/>
      <c r="C21" s="116"/>
      <c r="D21" s="65"/>
      <c r="E21" s="64"/>
      <c r="F21" s="64"/>
      <c r="G21" s="67"/>
      <c r="H21" s="68"/>
    </row>
    <row r="22" spans="1:8" ht="13.5" customHeight="1">
      <c r="B22" s="66"/>
      <c r="C22" s="116"/>
      <c r="D22" s="65"/>
      <c r="E22" s="64"/>
      <c r="F22" s="64"/>
      <c r="G22" s="67"/>
      <c r="H22" s="68"/>
    </row>
    <row r="23" spans="1:8" ht="13.5" customHeight="1">
      <c r="A23" s="57">
        <v>20</v>
      </c>
      <c r="B23" s="66"/>
      <c r="C23" s="116"/>
      <c r="D23" s="65"/>
      <c r="E23" s="64"/>
      <c r="F23" s="64"/>
      <c r="G23" s="67"/>
      <c r="H23" s="68"/>
    </row>
    <row r="24" spans="1:8" ht="13.5" customHeight="1">
      <c r="B24" s="66"/>
      <c r="C24" s="116"/>
      <c r="D24" s="65"/>
      <c r="E24" s="64"/>
      <c r="F24" s="64"/>
      <c r="G24" s="67"/>
      <c r="H24" s="68"/>
    </row>
    <row r="25" spans="1:8" ht="13.5" customHeight="1">
      <c r="B25" s="66"/>
      <c r="C25" s="116"/>
      <c r="D25" s="65"/>
      <c r="E25" s="64"/>
      <c r="F25" s="64"/>
      <c r="G25" s="67"/>
      <c r="H25" s="68"/>
    </row>
    <row r="26" spans="1:8" ht="13.5" customHeight="1">
      <c r="B26" s="66"/>
      <c r="C26" s="116"/>
      <c r="D26" s="65"/>
      <c r="E26" s="64"/>
      <c r="F26" s="64"/>
      <c r="G26" s="67"/>
      <c r="H26" s="68"/>
    </row>
    <row r="27" spans="1:8" ht="13.5" customHeight="1">
      <c r="B27" s="66"/>
      <c r="C27" s="116"/>
      <c r="D27" s="65"/>
      <c r="E27" s="64"/>
      <c r="F27" s="64"/>
      <c r="G27" s="67"/>
      <c r="H27" s="68"/>
    </row>
    <row r="28" spans="1:8" ht="13.5" customHeight="1">
      <c r="A28" s="57">
        <v>25</v>
      </c>
      <c r="B28" s="66"/>
      <c r="C28" s="116"/>
      <c r="D28" s="65"/>
      <c r="E28" s="64"/>
      <c r="F28" s="64"/>
      <c r="G28" s="67"/>
      <c r="H28" s="68"/>
    </row>
    <row r="29" spans="1:8" ht="13.5" customHeight="1">
      <c r="B29" s="66"/>
      <c r="C29" s="116"/>
      <c r="D29" s="65"/>
      <c r="E29" s="64"/>
      <c r="F29" s="64"/>
      <c r="G29" s="67"/>
      <c r="H29" s="68"/>
    </row>
    <row r="30" spans="1:8" ht="13.5" customHeight="1">
      <c r="B30" s="66"/>
      <c r="C30" s="116"/>
      <c r="D30" s="65"/>
      <c r="E30" s="64"/>
      <c r="F30" s="64"/>
      <c r="G30" s="67"/>
      <c r="H30" s="68"/>
    </row>
    <row r="31" spans="1:8" ht="13.5" customHeight="1">
      <c r="B31" s="66"/>
      <c r="C31" s="116"/>
      <c r="D31" s="65"/>
      <c r="E31" s="64"/>
      <c r="F31" s="64"/>
      <c r="G31" s="67"/>
      <c r="H31" s="68"/>
    </row>
    <row r="32" spans="1:8" ht="13.5" customHeight="1">
      <c r="B32" s="66"/>
      <c r="C32" s="116"/>
      <c r="D32" s="65"/>
      <c r="E32" s="64"/>
      <c r="F32" s="64"/>
      <c r="G32" s="67"/>
      <c r="H32" s="68"/>
    </row>
    <row r="33" spans="1:8" ht="13.5" customHeight="1">
      <c r="A33" s="57">
        <v>30</v>
      </c>
      <c r="B33" s="66"/>
      <c r="C33" s="116"/>
      <c r="D33" s="65"/>
      <c r="E33" s="64"/>
      <c r="F33" s="64"/>
      <c r="G33" s="67"/>
      <c r="H33" s="68"/>
    </row>
    <row r="34" spans="1:8" ht="13.5" customHeight="1">
      <c r="B34" s="66"/>
      <c r="C34" s="116"/>
      <c r="D34" s="65"/>
      <c r="E34" s="64"/>
      <c r="F34" s="64"/>
      <c r="G34" s="67"/>
      <c r="H34" s="68"/>
    </row>
    <row r="35" spans="1:8" ht="13.5" customHeight="1">
      <c r="B35" s="66"/>
      <c r="C35" s="116"/>
      <c r="D35" s="65"/>
      <c r="E35" s="64"/>
      <c r="F35" s="64"/>
      <c r="G35" s="67"/>
      <c r="H35" s="68"/>
    </row>
    <row r="36" spans="1:8" ht="13.5" customHeight="1">
      <c r="B36" s="66"/>
      <c r="C36" s="116"/>
      <c r="D36" s="65"/>
      <c r="E36" s="64"/>
      <c r="F36" s="64"/>
      <c r="G36" s="67"/>
      <c r="H36" s="68"/>
    </row>
    <row r="37" spans="1:8" ht="13.5" customHeight="1">
      <c r="B37" s="66"/>
      <c r="C37" s="116"/>
      <c r="D37" s="65"/>
      <c r="E37" s="64"/>
      <c r="F37" s="64"/>
      <c r="G37" s="67"/>
      <c r="H37" s="68"/>
    </row>
    <row r="38" spans="1:8" ht="13.5" customHeight="1">
      <c r="A38" s="57">
        <v>35</v>
      </c>
      <c r="B38" s="66"/>
      <c r="C38" s="116"/>
      <c r="D38" s="65"/>
      <c r="E38" s="64"/>
      <c r="F38" s="64"/>
      <c r="G38" s="67"/>
      <c r="H38" s="68"/>
    </row>
    <row r="39" spans="1:8" ht="13.5" customHeight="1">
      <c r="B39" s="66"/>
      <c r="C39" s="116"/>
      <c r="D39" s="65"/>
      <c r="E39" s="64"/>
      <c r="F39" s="64"/>
      <c r="G39" s="67"/>
      <c r="H39" s="68"/>
    </row>
    <row r="40" spans="1:8" ht="13.5" customHeight="1">
      <c r="B40" s="66"/>
      <c r="C40" s="116"/>
      <c r="D40" s="65"/>
      <c r="E40" s="64"/>
      <c r="F40" s="64"/>
      <c r="G40" s="67"/>
      <c r="H40" s="68"/>
    </row>
    <row r="41" spans="1:8" ht="13.5" customHeight="1">
      <c r="B41" s="66"/>
      <c r="C41" s="116"/>
      <c r="D41" s="65"/>
      <c r="E41" s="64"/>
      <c r="F41" s="64"/>
      <c r="G41" s="67"/>
      <c r="H41" s="68"/>
    </row>
    <row r="42" spans="1:8" ht="13.5" customHeight="1">
      <c r="B42" s="66"/>
      <c r="C42" s="116"/>
      <c r="D42" s="65"/>
      <c r="E42" s="64"/>
      <c r="F42" s="64"/>
      <c r="G42" s="67"/>
      <c r="H42" s="68"/>
    </row>
    <row r="43" spans="1:8" ht="13.5" customHeight="1">
      <c r="A43" s="57">
        <v>40</v>
      </c>
      <c r="B43" s="66"/>
      <c r="C43" s="116"/>
      <c r="D43" s="65"/>
      <c r="E43" s="64"/>
      <c r="F43" s="64"/>
      <c r="G43" s="67"/>
      <c r="H43" s="68"/>
    </row>
    <row r="44" spans="1:8" ht="13.5" customHeight="1">
      <c r="B44" s="66"/>
      <c r="C44" s="116"/>
      <c r="D44" s="65"/>
      <c r="E44" s="64"/>
      <c r="F44" s="64"/>
      <c r="G44" s="67"/>
      <c r="H44" s="68"/>
    </row>
    <row r="45" spans="1:8" ht="13.5" customHeight="1">
      <c r="B45" s="66"/>
      <c r="C45" s="116"/>
      <c r="D45" s="65"/>
      <c r="E45" s="64"/>
      <c r="F45" s="64"/>
      <c r="G45" s="67"/>
      <c r="H45" s="68"/>
    </row>
    <row r="46" spans="1:8" ht="6" customHeight="1"/>
    <row r="1044033" spans="5:5" ht="18" customHeight="1">
      <c r="E1044033" s="111"/>
    </row>
    <row r="1044036" spans="5:5" ht="12"/>
    <row r="1048486" spans="8:8" ht="18" customHeight="1">
      <c r="H1048486" s="115"/>
    </row>
    <row r="1048547" spans="1:8" s="111" customFormat="1" ht="18" customHeight="1">
      <c r="A1048547" s="112"/>
      <c r="C1048547" s="113"/>
      <c r="D1048547" s="113"/>
      <c r="G1048547" s="114"/>
      <c r="H1048547" s="113"/>
    </row>
  </sheetData>
  <mergeCells count="1">
    <mergeCell ref="B2:D2"/>
  </mergeCells>
  <phoneticPr fontId="3"/>
  <pageMargins left="0.39370078740157483" right="0.19685039370078741" top="0.19685039370078741" bottom="0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4"/>
  <sheetViews>
    <sheetView topLeftCell="A4" zoomScale="75" zoomScaleNormal="75" workbookViewId="0">
      <selection activeCell="CO6" sqref="CO6"/>
    </sheetView>
  </sheetViews>
  <sheetFormatPr defaultColWidth="9" defaultRowHeight="27" customHeight="1"/>
  <cols>
    <col min="1" max="1" width="0.375" style="3" customWidth="1"/>
    <col min="2" max="2" width="10" style="3" customWidth="1"/>
    <col min="3" max="35" width="3.375" style="3" customWidth="1"/>
    <col min="36" max="41" width="3.375" style="3" hidden="1" customWidth="1"/>
    <col min="42" max="42" width="8.125" style="3" customWidth="1"/>
    <col min="43" max="47" width="3.5" style="3" customWidth="1"/>
    <col min="48" max="48" width="3.5" style="74" customWidth="1"/>
    <col min="49" max="50" width="3.375" style="3" customWidth="1"/>
    <col min="51" max="51" width="0.5" style="3" customWidth="1"/>
    <col min="52" max="52" width="2.5" style="3" customWidth="1"/>
    <col min="53" max="53" width="9" style="53"/>
    <col min="54" max="54" width="9" style="3"/>
    <col min="55" max="91" width="2" style="3" customWidth="1"/>
    <col min="92" max="16384" width="9" style="3"/>
  </cols>
  <sheetData>
    <row r="1" spans="2:53" ht="6.75" customHeight="1"/>
    <row r="2" spans="2:53" ht="22.5" customHeight="1">
      <c r="B2" s="69"/>
      <c r="C2" s="300" t="s">
        <v>74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70"/>
      <c r="AQ2" s="311" t="s">
        <v>75</v>
      </c>
      <c r="AR2" s="312"/>
      <c r="AS2" s="312"/>
      <c r="AT2" s="312"/>
      <c r="AU2" s="312"/>
      <c r="AV2" s="312"/>
      <c r="AW2" s="312"/>
      <c r="AX2" s="313"/>
    </row>
    <row r="3" spans="2:53" ht="22.5" customHeight="1">
      <c r="B3" s="337"/>
      <c r="C3" s="303" t="str">
        <f>チーム名!B2</f>
        <v>カンピオーネ</v>
      </c>
      <c r="D3" s="303"/>
      <c r="E3" s="303"/>
      <c r="F3" s="305" t="str">
        <f>B7</f>
        <v>徳島大学医学部サッカー部</v>
      </c>
      <c r="G3" s="306"/>
      <c r="H3" s="341"/>
      <c r="I3" s="345" t="str">
        <f>B9</f>
        <v>白虎隊</v>
      </c>
      <c r="J3" s="346"/>
      <c r="K3" s="347"/>
      <c r="L3" s="303" t="str">
        <f>B11</f>
        <v>FC Aguilas</v>
      </c>
      <c r="M3" s="303"/>
      <c r="N3" s="303"/>
      <c r="O3" s="303" t="str">
        <f>B13</f>
        <v>alma美馬SC</v>
      </c>
      <c r="P3" s="303"/>
      <c r="Q3" s="303"/>
      <c r="R3" s="303" t="str">
        <f>B15</f>
        <v>Galaxy徳島</v>
      </c>
      <c r="S3" s="303"/>
      <c r="T3" s="303"/>
      <c r="U3" s="303" t="str">
        <f>B17</f>
        <v>FC侍</v>
      </c>
      <c r="V3" s="303"/>
      <c r="W3" s="303"/>
      <c r="X3" s="303" t="str">
        <f>B19</f>
        <v>FC山川</v>
      </c>
      <c r="Y3" s="303"/>
      <c r="Z3" s="303"/>
      <c r="AA3" s="303" t="str">
        <f>B21</f>
        <v>FC 蔵本</v>
      </c>
      <c r="AB3" s="303"/>
      <c r="AC3" s="303"/>
      <c r="AD3" s="303" t="str">
        <f>B23</f>
        <v>リベルテ阿波</v>
      </c>
      <c r="AE3" s="303"/>
      <c r="AF3" s="303"/>
      <c r="AG3" s="305" t="str">
        <f>B25</f>
        <v>FCジャパン</v>
      </c>
      <c r="AH3" s="306"/>
      <c r="AI3" s="341"/>
      <c r="AJ3" s="305" t="e">
        <f>B27</f>
        <v>#REF!</v>
      </c>
      <c r="AK3" s="306"/>
      <c r="AL3" s="341"/>
      <c r="AM3" s="305"/>
      <c r="AN3" s="306"/>
      <c r="AO3" s="307"/>
      <c r="AP3" s="334" t="s">
        <v>39</v>
      </c>
      <c r="AQ3" s="336" t="s">
        <v>40</v>
      </c>
      <c r="AR3" s="337"/>
      <c r="AS3" s="337"/>
      <c r="AT3" s="337" t="s">
        <v>41</v>
      </c>
      <c r="AU3" s="337"/>
      <c r="AV3" s="338"/>
      <c r="AW3" s="339" t="s">
        <v>57</v>
      </c>
      <c r="AX3" s="314" t="s">
        <v>59</v>
      </c>
      <c r="BA3" s="53">
        <v>0</v>
      </c>
    </row>
    <row r="4" spans="2:53" ht="22.5" customHeight="1">
      <c r="B4" s="337"/>
      <c r="C4" s="304"/>
      <c r="D4" s="304"/>
      <c r="E4" s="304"/>
      <c r="F4" s="308"/>
      <c r="G4" s="309"/>
      <c r="H4" s="342"/>
      <c r="I4" s="348"/>
      <c r="J4" s="349"/>
      <c r="K4" s="350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8"/>
      <c r="AH4" s="309"/>
      <c r="AI4" s="342"/>
      <c r="AJ4" s="308"/>
      <c r="AK4" s="309"/>
      <c r="AL4" s="342"/>
      <c r="AM4" s="308"/>
      <c r="AN4" s="309"/>
      <c r="AO4" s="310"/>
      <c r="AP4" s="335"/>
      <c r="AQ4" s="71" t="s">
        <v>42</v>
      </c>
      <c r="AR4" s="72" t="s">
        <v>43</v>
      </c>
      <c r="AS4" s="72" t="s">
        <v>44</v>
      </c>
      <c r="AT4" s="72" t="s">
        <v>45</v>
      </c>
      <c r="AU4" s="72" t="s">
        <v>46</v>
      </c>
      <c r="AV4" s="73" t="s">
        <v>47</v>
      </c>
      <c r="AW4" s="340"/>
      <c r="AX4" s="315"/>
      <c r="BA4" s="53">
        <v>1</v>
      </c>
    </row>
    <row r="5" spans="2:53" ht="22.5" customHeight="1">
      <c r="B5" s="304" t="str">
        <f>C3</f>
        <v>カンピオーネ</v>
      </c>
      <c r="C5" s="126"/>
      <c r="D5" s="127"/>
      <c r="E5" s="127"/>
      <c r="F5" s="182"/>
      <c r="G5" s="129" t="s">
        <v>67</v>
      </c>
      <c r="H5" s="180"/>
      <c r="I5" s="184"/>
      <c r="J5" s="129" t="s">
        <v>67</v>
      </c>
      <c r="K5" s="185"/>
      <c r="L5" s="184"/>
      <c r="M5" s="129" t="s">
        <v>67</v>
      </c>
      <c r="N5" s="185"/>
      <c r="O5" s="184"/>
      <c r="P5" s="129" t="s">
        <v>67</v>
      </c>
      <c r="Q5" s="185"/>
      <c r="R5" s="184"/>
      <c r="S5" s="129" t="s">
        <v>67</v>
      </c>
      <c r="T5" s="185"/>
      <c r="U5" s="184"/>
      <c r="V5" s="129" t="s">
        <v>67</v>
      </c>
      <c r="W5" s="185"/>
      <c r="X5" s="184"/>
      <c r="Y5" s="129" t="s">
        <v>67</v>
      </c>
      <c r="Z5" s="185"/>
      <c r="AA5" s="184"/>
      <c r="AB5" s="129" t="s">
        <v>67</v>
      </c>
      <c r="AC5" s="185"/>
      <c r="AD5" s="184"/>
      <c r="AE5" s="129" t="s">
        <v>67</v>
      </c>
      <c r="AF5" s="185"/>
      <c r="AG5" s="128"/>
      <c r="AH5" s="129" t="s">
        <v>67</v>
      </c>
      <c r="AI5" s="130"/>
      <c r="AJ5" s="128"/>
      <c r="AK5" s="129"/>
      <c r="AL5" s="130"/>
      <c r="AM5" s="128"/>
      <c r="AN5" s="129"/>
      <c r="AO5" s="130"/>
      <c r="AP5" s="343">
        <v>0</v>
      </c>
      <c r="AQ5" s="319"/>
      <c r="AR5" s="301"/>
      <c r="AS5" s="301"/>
      <c r="AT5" s="321">
        <f>+I5+O5+U5+X5+AG5+AJ5+F5+L5+R5+AA5+AD5+C5</f>
        <v>0</v>
      </c>
      <c r="AU5" s="321">
        <f>+AL5+K5+Q5+W5+Z5+AF5+AI5+AO5+H5+N5+T5+AC5+E5</f>
        <v>0</v>
      </c>
      <c r="AV5" s="323">
        <f t="shared" ref="AV5" si="0">+AT5-AU5</f>
        <v>0</v>
      </c>
      <c r="AW5" s="325">
        <f t="shared" ref="AW5" si="1">+(AQ5*3)+(AR5*1)</f>
        <v>0</v>
      </c>
      <c r="AX5" s="298"/>
      <c r="BA5" s="53">
        <v>2</v>
      </c>
    </row>
    <row r="6" spans="2:53" ht="22.5" customHeight="1">
      <c r="B6" s="327"/>
      <c r="C6" s="131"/>
      <c r="D6" s="132"/>
      <c r="E6" s="132"/>
      <c r="F6" s="183"/>
      <c r="G6" s="137"/>
      <c r="H6" s="181"/>
      <c r="I6" s="186"/>
      <c r="J6" s="137"/>
      <c r="K6" s="188"/>
      <c r="L6" s="186"/>
      <c r="M6" s="137"/>
      <c r="N6" s="188"/>
      <c r="O6" s="186"/>
      <c r="P6" s="137"/>
      <c r="Q6" s="188"/>
      <c r="R6" s="186"/>
      <c r="S6" s="137"/>
      <c r="T6" s="188"/>
      <c r="U6" s="186"/>
      <c r="V6" s="137"/>
      <c r="W6" s="188"/>
      <c r="X6" s="186"/>
      <c r="Y6" s="137"/>
      <c r="Z6" s="188"/>
      <c r="AA6" s="186"/>
      <c r="AB6" s="137"/>
      <c r="AC6" s="188"/>
      <c r="AD6" s="186"/>
      <c r="AE6" s="137"/>
      <c r="AF6" s="188"/>
      <c r="AG6" s="133"/>
      <c r="AH6" s="134"/>
      <c r="AI6" s="135"/>
      <c r="AJ6" s="133"/>
      <c r="AK6" s="134"/>
      <c r="AL6" s="135"/>
      <c r="AM6" s="133"/>
      <c r="AN6" s="136"/>
      <c r="AO6" s="135"/>
      <c r="AP6" s="344"/>
      <c r="AQ6" s="320"/>
      <c r="AR6" s="302"/>
      <c r="AS6" s="302"/>
      <c r="AT6" s="322"/>
      <c r="AU6" s="322"/>
      <c r="AV6" s="324"/>
      <c r="AW6" s="326"/>
      <c r="AX6" s="299"/>
      <c r="BA6" s="53">
        <v>15</v>
      </c>
    </row>
    <row r="7" spans="2:53" ht="22.5" customHeight="1">
      <c r="B7" s="304" t="str">
        <f>チーム名!B3</f>
        <v>徳島大学医学部サッカー部</v>
      </c>
      <c r="C7" s="184"/>
      <c r="D7" s="129" t="s">
        <v>67</v>
      </c>
      <c r="E7" s="185"/>
      <c r="F7" s="328"/>
      <c r="G7" s="329"/>
      <c r="H7" s="330"/>
      <c r="I7" s="184"/>
      <c r="J7" s="129" t="s">
        <v>67</v>
      </c>
      <c r="K7" s="185"/>
      <c r="L7" s="184"/>
      <c r="M7" s="129" t="s">
        <v>67</v>
      </c>
      <c r="N7" s="185"/>
      <c r="O7" s="184"/>
      <c r="P7" s="129" t="s">
        <v>67</v>
      </c>
      <c r="Q7" s="185"/>
      <c r="R7" s="184"/>
      <c r="S7" s="129" t="s">
        <v>67</v>
      </c>
      <c r="T7" s="185"/>
      <c r="U7" s="184"/>
      <c r="V7" s="129" t="s">
        <v>67</v>
      </c>
      <c r="W7" s="185"/>
      <c r="X7" s="184"/>
      <c r="Y7" s="129" t="s">
        <v>67</v>
      </c>
      <c r="Z7" s="185"/>
      <c r="AA7" s="184"/>
      <c r="AB7" s="129" t="s">
        <v>67</v>
      </c>
      <c r="AC7" s="185"/>
      <c r="AD7" s="184"/>
      <c r="AE7" s="129" t="s">
        <v>67</v>
      </c>
      <c r="AF7" s="185"/>
      <c r="AG7" s="184"/>
      <c r="AH7" s="129" t="s">
        <v>67</v>
      </c>
      <c r="AI7" s="185"/>
      <c r="AJ7" s="128"/>
      <c r="AK7" s="129"/>
      <c r="AL7" s="130"/>
      <c r="AM7" s="128"/>
      <c r="AN7" s="129"/>
      <c r="AO7" s="130"/>
      <c r="AP7" s="343">
        <v>0</v>
      </c>
      <c r="AQ7" s="319"/>
      <c r="AR7" s="301"/>
      <c r="AS7" s="301"/>
      <c r="AT7" s="321">
        <f>+I7+O7+U7+X7+AG7+AJ7+F7+L7+R7+AA7+AD7+C7</f>
        <v>0</v>
      </c>
      <c r="AU7" s="321">
        <f>+AL7+K7+Q7+W7+Z7+AF7+AI7+AO7+H7+N7+T7+AC7+E7</f>
        <v>0</v>
      </c>
      <c r="AV7" s="323">
        <f t="shared" ref="AV7" si="2">+AT7-AU7</f>
        <v>0</v>
      </c>
      <c r="AW7" s="325">
        <f t="shared" ref="AW7" si="3">+(AQ7*3)+(AR7*1)</f>
        <v>0</v>
      </c>
      <c r="AX7" s="298"/>
      <c r="BA7" s="53">
        <v>4</v>
      </c>
    </row>
    <row r="8" spans="2:53" ht="22.5" customHeight="1">
      <c r="B8" s="327"/>
      <c r="C8" s="186"/>
      <c r="D8" s="137"/>
      <c r="E8" s="188"/>
      <c r="F8" s="331"/>
      <c r="G8" s="332"/>
      <c r="H8" s="333"/>
      <c r="I8" s="186"/>
      <c r="J8" s="137"/>
      <c r="K8" s="188"/>
      <c r="L8" s="186"/>
      <c r="M8" s="137"/>
      <c r="N8" s="188"/>
      <c r="O8" s="186"/>
      <c r="P8" s="137"/>
      <c r="Q8" s="188"/>
      <c r="R8" s="186"/>
      <c r="S8" s="137"/>
      <c r="T8" s="188"/>
      <c r="U8" s="186"/>
      <c r="V8" s="137"/>
      <c r="W8" s="188"/>
      <c r="X8" s="186"/>
      <c r="Y8" s="137"/>
      <c r="Z8" s="188"/>
      <c r="AA8" s="186"/>
      <c r="AB8" s="137"/>
      <c r="AC8" s="188"/>
      <c r="AD8" s="186"/>
      <c r="AE8" s="137"/>
      <c r="AF8" s="188"/>
      <c r="AG8" s="133"/>
      <c r="AH8" s="187"/>
      <c r="AI8" s="135"/>
      <c r="AJ8" s="133"/>
      <c r="AK8" s="134"/>
      <c r="AL8" s="135"/>
      <c r="AM8" s="133"/>
      <c r="AN8" s="136"/>
      <c r="AO8" s="135"/>
      <c r="AP8" s="344"/>
      <c r="AQ8" s="320"/>
      <c r="AR8" s="302"/>
      <c r="AS8" s="302"/>
      <c r="AT8" s="322"/>
      <c r="AU8" s="322"/>
      <c r="AV8" s="324"/>
      <c r="AW8" s="326"/>
      <c r="AX8" s="299"/>
      <c r="BA8" s="53" t="s">
        <v>58</v>
      </c>
    </row>
    <row r="9" spans="2:53" ht="22.5" customHeight="1">
      <c r="B9" s="304" t="str">
        <f>チーム名!B4</f>
        <v>白虎隊</v>
      </c>
      <c r="C9" s="184"/>
      <c r="D9" s="129" t="s">
        <v>67</v>
      </c>
      <c r="E9" s="185"/>
      <c r="F9" s="184"/>
      <c r="G9" s="129" t="s">
        <v>67</v>
      </c>
      <c r="H9" s="185"/>
      <c r="I9" s="328"/>
      <c r="J9" s="329"/>
      <c r="K9" s="330"/>
      <c r="L9" s="184"/>
      <c r="M9" s="129" t="s">
        <v>67</v>
      </c>
      <c r="N9" s="185"/>
      <c r="O9" s="184"/>
      <c r="P9" s="129" t="s">
        <v>67</v>
      </c>
      <c r="Q9" s="185"/>
      <c r="R9" s="184"/>
      <c r="S9" s="129" t="s">
        <v>67</v>
      </c>
      <c r="T9" s="185"/>
      <c r="U9" s="184"/>
      <c r="V9" s="129" t="s">
        <v>67</v>
      </c>
      <c r="W9" s="185"/>
      <c r="X9" s="184"/>
      <c r="Y9" s="129" t="s">
        <v>67</v>
      </c>
      <c r="Z9" s="185"/>
      <c r="AA9" s="184"/>
      <c r="AB9" s="129" t="s">
        <v>67</v>
      </c>
      <c r="AC9" s="185"/>
      <c r="AD9" s="184"/>
      <c r="AE9" s="129" t="s">
        <v>67</v>
      </c>
      <c r="AF9" s="185"/>
      <c r="AG9" s="184"/>
      <c r="AH9" s="129" t="s">
        <v>67</v>
      </c>
      <c r="AI9" s="185"/>
      <c r="AJ9" s="128"/>
      <c r="AK9" s="129"/>
      <c r="AL9" s="130"/>
      <c r="AM9" s="128"/>
      <c r="AN9" s="129"/>
      <c r="AO9" s="130"/>
      <c r="AP9" s="343">
        <v>0</v>
      </c>
      <c r="AQ9" s="319"/>
      <c r="AR9" s="301"/>
      <c r="AS9" s="301"/>
      <c r="AT9" s="321">
        <f>+I9+O9+U9+X9+AG9+AJ9+F9+L9+R9+AA9+AD9+C9</f>
        <v>0</v>
      </c>
      <c r="AU9" s="321">
        <f>+AL9+K9+Q9+W9+Z9+AF9+AI9+AO9+H9+N9+T9+AC9+E9</f>
        <v>0</v>
      </c>
      <c r="AV9" s="323">
        <f t="shared" ref="AV9" si="4">+AT9-AU9</f>
        <v>0</v>
      </c>
      <c r="AW9" s="325">
        <f>+(AQ9*3)+(AR9*1)</f>
        <v>0</v>
      </c>
      <c r="AX9" s="298"/>
      <c r="BA9" s="53">
        <v>5</v>
      </c>
    </row>
    <row r="10" spans="2:53" ht="22.5" customHeight="1">
      <c r="B10" s="327"/>
      <c r="C10" s="186"/>
      <c r="D10" s="137"/>
      <c r="E10" s="188"/>
      <c r="F10" s="186"/>
      <c r="G10" s="137"/>
      <c r="H10" s="188"/>
      <c r="I10" s="331"/>
      <c r="J10" s="332"/>
      <c r="K10" s="333"/>
      <c r="L10" s="186"/>
      <c r="M10" s="137"/>
      <c r="N10" s="188"/>
      <c r="O10" s="186"/>
      <c r="P10" s="137"/>
      <c r="Q10" s="188"/>
      <c r="R10" s="186"/>
      <c r="S10" s="137"/>
      <c r="T10" s="188"/>
      <c r="U10" s="186"/>
      <c r="V10" s="137"/>
      <c r="W10" s="188"/>
      <c r="X10" s="186"/>
      <c r="Y10" s="137"/>
      <c r="Z10" s="188"/>
      <c r="AA10" s="186"/>
      <c r="AB10" s="137"/>
      <c r="AC10" s="188"/>
      <c r="AD10" s="186"/>
      <c r="AE10" s="137"/>
      <c r="AF10" s="188"/>
      <c r="AG10" s="133"/>
      <c r="AH10" s="187"/>
      <c r="AI10" s="135"/>
      <c r="AJ10" s="133"/>
      <c r="AK10" s="134"/>
      <c r="AL10" s="135"/>
      <c r="AM10" s="133"/>
      <c r="AN10" s="136"/>
      <c r="AO10" s="135"/>
      <c r="AP10" s="344"/>
      <c r="AQ10" s="320"/>
      <c r="AR10" s="302"/>
      <c r="AS10" s="302"/>
      <c r="AT10" s="322"/>
      <c r="AU10" s="322"/>
      <c r="AV10" s="324"/>
      <c r="AW10" s="326"/>
      <c r="AX10" s="299"/>
      <c r="BA10" s="53">
        <v>7</v>
      </c>
    </row>
    <row r="11" spans="2:53" ht="22.5" customHeight="1">
      <c r="B11" s="304" t="str">
        <f>チーム名!B5</f>
        <v>FC Aguilas</v>
      </c>
      <c r="C11" s="184"/>
      <c r="D11" s="129" t="s">
        <v>67</v>
      </c>
      <c r="E11" s="185"/>
      <c r="F11" s="184"/>
      <c r="G11" s="129" t="s">
        <v>67</v>
      </c>
      <c r="H11" s="185"/>
      <c r="I11" s="184"/>
      <c r="J11" s="129" t="s">
        <v>67</v>
      </c>
      <c r="K11" s="185"/>
      <c r="L11" s="328"/>
      <c r="M11" s="329"/>
      <c r="N11" s="330"/>
      <c r="O11" s="184"/>
      <c r="P11" s="129" t="s">
        <v>67</v>
      </c>
      <c r="Q11" s="185"/>
      <c r="R11" s="184"/>
      <c r="S11" s="129" t="s">
        <v>67</v>
      </c>
      <c r="T11" s="185"/>
      <c r="U11" s="184"/>
      <c r="V11" s="129" t="s">
        <v>67</v>
      </c>
      <c r="W11" s="185"/>
      <c r="X11" s="184"/>
      <c r="Y11" s="129" t="s">
        <v>67</v>
      </c>
      <c r="Z11" s="185"/>
      <c r="AA11" s="184"/>
      <c r="AB11" s="129" t="s">
        <v>67</v>
      </c>
      <c r="AC11" s="185"/>
      <c r="AD11" s="184"/>
      <c r="AE11" s="129" t="s">
        <v>67</v>
      </c>
      <c r="AF11" s="185"/>
      <c r="AG11" s="184"/>
      <c r="AH11" s="129" t="s">
        <v>67</v>
      </c>
      <c r="AI11" s="185"/>
      <c r="AJ11" s="128"/>
      <c r="AK11" s="129"/>
      <c r="AL11" s="130"/>
      <c r="AM11" s="128"/>
      <c r="AN11" s="129"/>
      <c r="AO11" s="130"/>
      <c r="AP11" s="343">
        <v>0</v>
      </c>
      <c r="AQ11" s="319"/>
      <c r="AR11" s="301"/>
      <c r="AS11" s="301"/>
      <c r="AT11" s="321">
        <f>+I11+O11+U11+X11+AG11+AJ11+F11+L11+R11+AA11+AD11+C11</f>
        <v>0</v>
      </c>
      <c r="AU11" s="321">
        <f>+AL11+K11+Q11+W11+Z11+AF11+AI11+AO11+H11+N11+T11+AC11+E11</f>
        <v>0</v>
      </c>
      <c r="AV11" s="323">
        <f t="shared" ref="AV11" si="5">+AT11-AU11</f>
        <v>0</v>
      </c>
      <c r="AW11" s="325">
        <f>+(AQ11*3)+(AR11*1)</f>
        <v>0</v>
      </c>
      <c r="AX11" s="298"/>
      <c r="BA11" s="53">
        <v>3</v>
      </c>
    </row>
    <row r="12" spans="2:53" ht="22.5" customHeight="1">
      <c r="B12" s="327"/>
      <c r="C12" s="186"/>
      <c r="D12" s="137"/>
      <c r="E12" s="188"/>
      <c r="F12" s="186"/>
      <c r="G12" s="137"/>
      <c r="H12" s="188"/>
      <c r="I12" s="186"/>
      <c r="J12" s="137"/>
      <c r="K12" s="188"/>
      <c r="L12" s="331"/>
      <c r="M12" s="332"/>
      <c r="N12" s="333"/>
      <c r="O12" s="186"/>
      <c r="P12" s="137"/>
      <c r="Q12" s="188"/>
      <c r="R12" s="186"/>
      <c r="S12" s="137"/>
      <c r="T12" s="188"/>
      <c r="U12" s="186"/>
      <c r="V12" s="137"/>
      <c r="W12" s="188"/>
      <c r="X12" s="186"/>
      <c r="Y12" s="137"/>
      <c r="Z12" s="188"/>
      <c r="AA12" s="186"/>
      <c r="AB12" s="137"/>
      <c r="AC12" s="188"/>
      <c r="AD12" s="186"/>
      <c r="AE12" s="137"/>
      <c r="AF12" s="188"/>
      <c r="AG12" s="133"/>
      <c r="AH12" s="187"/>
      <c r="AI12" s="135"/>
      <c r="AJ12" s="133"/>
      <c r="AK12" s="134"/>
      <c r="AL12" s="135"/>
      <c r="AM12" s="133"/>
      <c r="AN12" s="136"/>
      <c r="AO12" s="135"/>
      <c r="AP12" s="344"/>
      <c r="AQ12" s="320"/>
      <c r="AR12" s="302"/>
      <c r="AS12" s="302"/>
      <c r="AT12" s="322"/>
      <c r="AU12" s="322"/>
      <c r="AV12" s="324"/>
      <c r="AW12" s="326"/>
      <c r="AX12" s="299"/>
      <c r="BA12" s="53">
        <v>4</v>
      </c>
    </row>
    <row r="13" spans="2:53" ht="22.5" customHeight="1">
      <c r="B13" s="304" t="str">
        <f>チーム名!B6</f>
        <v>alma美馬SC</v>
      </c>
      <c r="C13" s="184"/>
      <c r="D13" s="129" t="s">
        <v>67</v>
      </c>
      <c r="E13" s="185"/>
      <c r="F13" s="184"/>
      <c r="G13" s="129" t="s">
        <v>67</v>
      </c>
      <c r="H13" s="185"/>
      <c r="I13" s="184"/>
      <c r="J13" s="129" t="s">
        <v>67</v>
      </c>
      <c r="K13" s="185"/>
      <c r="L13" s="184"/>
      <c r="M13" s="129" t="s">
        <v>67</v>
      </c>
      <c r="N13" s="185"/>
      <c r="O13" s="328"/>
      <c r="P13" s="329"/>
      <c r="Q13" s="330"/>
      <c r="R13" s="184"/>
      <c r="S13" s="129" t="s">
        <v>67</v>
      </c>
      <c r="T13" s="185"/>
      <c r="U13" s="184"/>
      <c r="V13" s="129" t="s">
        <v>67</v>
      </c>
      <c r="W13" s="185"/>
      <c r="X13" s="184"/>
      <c r="Y13" s="129" t="s">
        <v>67</v>
      </c>
      <c r="Z13" s="185"/>
      <c r="AA13" s="184"/>
      <c r="AB13" s="129" t="s">
        <v>67</v>
      </c>
      <c r="AC13" s="185"/>
      <c r="AD13" s="184"/>
      <c r="AE13" s="129" t="s">
        <v>67</v>
      </c>
      <c r="AF13" s="185"/>
      <c r="AG13" s="184"/>
      <c r="AH13" s="129" t="s">
        <v>67</v>
      </c>
      <c r="AI13" s="185"/>
      <c r="AJ13" s="128"/>
      <c r="AK13" s="129"/>
      <c r="AL13" s="130"/>
      <c r="AM13" s="128"/>
      <c r="AN13" s="129"/>
      <c r="AO13" s="130"/>
      <c r="AP13" s="343">
        <v>0</v>
      </c>
      <c r="AQ13" s="319"/>
      <c r="AR13" s="301"/>
      <c r="AS13" s="301"/>
      <c r="AT13" s="321">
        <f>+I13+O13+U13+X13+AG13+AJ13+F13+L13+R13+AA13+AD13+C13</f>
        <v>0</v>
      </c>
      <c r="AU13" s="321">
        <f>+AL13+K13+Q13+W13+Z13+AF13+AI13+AO13+H13+N13+T13+AC13+E13</f>
        <v>0</v>
      </c>
      <c r="AV13" s="323">
        <f t="shared" ref="AV13" si="6">+AT13-AU13</f>
        <v>0</v>
      </c>
      <c r="AW13" s="325">
        <f>+(AQ13*3)+(AR13*1)</f>
        <v>0</v>
      </c>
      <c r="AX13" s="298"/>
      <c r="BA13" s="53">
        <v>15</v>
      </c>
    </row>
    <row r="14" spans="2:53" ht="22.5" customHeight="1">
      <c r="B14" s="327"/>
      <c r="C14" s="186"/>
      <c r="D14" s="137"/>
      <c r="E14" s="188"/>
      <c r="F14" s="186"/>
      <c r="G14" s="137"/>
      <c r="H14" s="188"/>
      <c r="I14" s="186"/>
      <c r="J14" s="137"/>
      <c r="K14" s="188"/>
      <c r="L14" s="186"/>
      <c r="M14" s="137"/>
      <c r="N14" s="188"/>
      <c r="O14" s="331"/>
      <c r="P14" s="332"/>
      <c r="Q14" s="333"/>
      <c r="R14" s="186"/>
      <c r="S14" s="137"/>
      <c r="T14" s="188"/>
      <c r="U14" s="186"/>
      <c r="V14" s="137"/>
      <c r="W14" s="188"/>
      <c r="X14" s="186"/>
      <c r="Y14" s="137"/>
      <c r="Z14" s="188"/>
      <c r="AA14" s="186"/>
      <c r="AB14" s="137"/>
      <c r="AC14" s="188"/>
      <c r="AD14" s="186"/>
      <c r="AE14" s="137"/>
      <c r="AF14" s="188"/>
      <c r="AG14" s="133"/>
      <c r="AH14" s="187"/>
      <c r="AI14" s="135"/>
      <c r="AJ14" s="133"/>
      <c r="AK14" s="134"/>
      <c r="AL14" s="135"/>
      <c r="AM14" s="133"/>
      <c r="AN14" s="136"/>
      <c r="AO14" s="135"/>
      <c r="AP14" s="344"/>
      <c r="AQ14" s="320"/>
      <c r="AR14" s="302"/>
      <c r="AS14" s="302"/>
      <c r="AT14" s="322"/>
      <c r="AU14" s="322"/>
      <c r="AV14" s="324"/>
      <c r="AW14" s="326"/>
      <c r="AX14" s="299"/>
      <c r="BA14" s="53">
        <v>5</v>
      </c>
    </row>
    <row r="15" spans="2:53" ht="22.5" customHeight="1">
      <c r="B15" s="304" t="str">
        <f>チーム名!B7</f>
        <v>Galaxy徳島</v>
      </c>
      <c r="C15" s="184"/>
      <c r="D15" s="129" t="s">
        <v>67</v>
      </c>
      <c r="E15" s="185"/>
      <c r="F15" s="184"/>
      <c r="G15" s="129" t="s">
        <v>67</v>
      </c>
      <c r="H15" s="185"/>
      <c r="I15" s="184"/>
      <c r="J15" s="129" t="s">
        <v>67</v>
      </c>
      <c r="K15" s="185"/>
      <c r="L15" s="184"/>
      <c r="M15" s="129" t="s">
        <v>67</v>
      </c>
      <c r="N15" s="185"/>
      <c r="O15" s="184"/>
      <c r="P15" s="129" t="s">
        <v>67</v>
      </c>
      <c r="Q15" s="185"/>
      <c r="R15" s="328"/>
      <c r="S15" s="329"/>
      <c r="T15" s="330"/>
      <c r="U15" s="184"/>
      <c r="V15" s="129" t="s">
        <v>67</v>
      </c>
      <c r="W15" s="185"/>
      <c r="X15" s="184"/>
      <c r="Y15" s="129" t="s">
        <v>67</v>
      </c>
      <c r="Z15" s="185"/>
      <c r="AA15" s="184"/>
      <c r="AB15" s="129" t="s">
        <v>67</v>
      </c>
      <c r="AC15" s="185"/>
      <c r="AD15" s="184"/>
      <c r="AE15" s="129" t="s">
        <v>67</v>
      </c>
      <c r="AF15" s="185"/>
      <c r="AG15" s="184"/>
      <c r="AH15" s="129" t="s">
        <v>67</v>
      </c>
      <c r="AI15" s="185"/>
      <c r="AJ15" s="128"/>
      <c r="AK15" s="129"/>
      <c r="AL15" s="130"/>
      <c r="AM15" s="128"/>
      <c r="AN15" s="129"/>
      <c r="AO15" s="130"/>
      <c r="AP15" s="343">
        <v>0</v>
      </c>
      <c r="AQ15" s="319"/>
      <c r="AR15" s="301"/>
      <c r="AS15" s="301"/>
      <c r="AT15" s="321">
        <f>+I15+O15+U15+X15+AG15+AJ15+F15+L15+R15+AA15+AD15+C15</f>
        <v>0</v>
      </c>
      <c r="AU15" s="321">
        <f>+AL15+K15+Q15+W15+Z15+AF15+AI15+AO15+H15+N15+T15+AC15+E15</f>
        <v>0</v>
      </c>
      <c r="AV15" s="323">
        <f t="shared" ref="AV15" si="7">+AT15-AU15</f>
        <v>0</v>
      </c>
      <c r="AW15" s="325">
        <f>+(AQ15*3)+(AR15*1)</f>
        <v>0</v>
      </c>
      <c r="AX15" s="298"/>
      <c r="BA15" s="53">
        <v>4</v>
      </c>
    </row>
    <row r="16" spans="2:53" ht="22.5" customHeight="1">
      <c r="B16" s="327"/>
      <c r="C16" s="186"/>
      <c r="D16" s="137"/>
      <c r="E16" s="188"/>
      <c r="F16" s="186"/>
      <c r="G16" s="137"/>
      <c r="H16" s="188"/>
      <c r="I16" s="186"/>
      <c r="J16" s="137"/>
      <c r="K16" s="188"/>
      <c r="L16" s="186"/>
      <c r="M16" s="137"/>
      <c r="N16" s="188"/>
      <c r="O16" s="186"/>
      <c r="P16" s="137"/>
      <c r="Q16" s="188"/>
      <c r="R16" s="331"/>
      <c r="S16" s="332"/>
      <c r="T16" s="333"/>
      <c r="U16" s="186"/>
      <c r="V16" s="137"/>
      <c r="W16" s="188"/>
      <c r="X16" s="186"/>
      <c r="Y16" s="137"/>
      <c r="Z16" s="188"/>
      <c r="AA16" s="186"/>
      <c r="AB16" s="137"/>
      <c r="AC16" s="188"/>
      <c r="AD16" s="186"/>
      <c r="AE16" s="137"/>
      <c r="AF16" s="188"/>
      <c r="AG16" s="133"/>
      <c r="AH16" s="187"/>
      <c r="AI16" s="135"/>
      <c r="AJ16" s="133"/>
      <c r="AK16" s="134"/>
      <c r="AL16" s="135"/>
      <c r="AM16" s="133"/>
      <c r="AN16" s="136"/>
      <c r="AO16" s="135"/>
      <c r="AP16" s="344"/>
      <c r="AQ16" s="320"/>
      <c r="AR16" s="302"/>
      <c r="AS16" s="302"/>
      <c r="AT16" s="322"/>
      <c r="AU16" s="322"/>
      <c r="AV16" s="324"/>
      <c r="AW16" s="326"/>
      <c r="AX16" s="299"/>
      <c r="BA16" s="53">
        <v>5</v>
      </c>
    </row>
    <row r="17" spans="2:53" ht="22.5" customHeight="1">
      <c r="B17" s="304" t="str">
        <f>チーム名!B8</f>
        <v>FC侍</v>
      </c>
      <c r="C17" s="184"/>
      <c r="D17" s="129" t="s">
        <v>67</v>
      </c>
      <c r="E17" s="185"/>
      <c r="F17" s="184"/>
      <c r="G17" s="129" t="s">
        <v>67</v>
      </c>
      <c r="H17" s="185"/>
      <c r="I17" s="184"/>
      <c r="J17" s="129" t="s">
        <v>67</v>
      </c>
      <c r="K17" s="185"/>
      <c r="L17" s="184"/>
      <c r="M17" s="129" t="s">
        <v>67</v>
      </c>
      <c r="N17" s="185"/>
      <c r="O17" s="184"/>
      <c r="P17" s="129" t="s">
        <v>67</v>
      </c>
      <c r="Q17" s="185"/>
      <c r="R17" s="184"/>
      <c r="S17" s="129" t="s">
        <v>67</v>
      </c>
      <c r="T17" s="185"/>
      <c r="U17" s="328"/>
      <c r="V17" s="329"/>
      <c r="W17" s="330"/>
      <c r="X17" s="184"/>
      <c r="Y17" s="129" t="s">
        <v>67</v>
      </c>
      <c r="Z17" s="185"/>
      <c r="AA17" s="184"/>
      <c r="AB17" s="129" t="s">
        <v>67</v>
      </c>
      <c r="AC17" s="185"/>
      <c r="AD17" s="184"/>
      <c r="AE17" s="129" t="s">
        <v>67</v>
      </c>
      <c r="AF17" s="185"/>
      <c r="AG17" s="184"/>
      <c r="AH17" s="129" t="s">
        <v>67</v>
      </c>
      <c r="AI17" s="185"/>
      <c r="AJ17" s="128"/>
      <c r="AK17" s="129"/>
      <c r="AL17" s="130"/>
      <c r="AM17" s="128"/>
      <c r="AN17" s="129"/>
      <c r="AO17" s="130"/>
      <c r="AP17" s="343">
        <v>0</v>
      </c>
      <c r="AQ17" s="319"/>
      <c r="AR17" s="301"/>
      <c r="AS17" s="301"/>
      <c r="AT17" s="321">
        <f>+I17+O17+U17+X17+AG17+AJ17+F17+L17+R17+AA17+AD17+C17</f>
        <v>0</v>
      </c>
      <c r="AU17" s="321">
        <f>+AL17+K17+Q17+W17+Z17+AF17+AI17+AO17+H17+N17+T17+AC17+E17</f>
        <v>0</v>
      </c>
      <c r="AV17" s="323">
        <f t="shared" ref="AV17" si="8">+AT17-AU17</f>
        <v>0</v>
      </c>
      <c r="AW17" s="325">
        <f>+(AQ17*3)+(AR17*1)</f>
        <v>0</v>
      </c>
      <c r="AX17" s="298"/>
      <c r="BA17" s="53">
        <v>12</v>
      </c>
    </row>
    <row r="18" spans="2:53" ht="22.5" customHeight="1">
      <c r="B18" s="327"/>
      <c r="C18" s="186"/>
      <c r="D18" s="137"/>
      <c r="E18" s="188"/>
      <c r="F18" s="186"/>
      <c r="G18" s="137"/>
      <c r="H18" s="188"/>
      <c r="I18" s="186"/>
      <c r="J18" s="137"/>
      <c r="K18" s="188"/>
      <c r="L18" s="186"/>
      <c r="M18" s="137"/>
      <c r="N18" s="188"/>
      <c r="O18" s="186"/>
      <c r="P18" s="137"/>
      <c r="Q18" s="188"/>
      <c r="R18" s="186"/>
      <c r="S18" s="137"/>
      <c r="T18" s="188"/>
      <c r="U18" s="331"/>
      <c r="V18" s="332"/>
      <c r="W18" s="333"/>
      <c r="X18" s="186"/>
      <c r="Y18" s="137"/>
      <c r="Z18" s="188"/>
      <c r="AA18" s="186"/>
      <c r="AB18" s="137"/>
      <c r="AC18" s="188"/>
      <c r="AD18" s="186"/>
      <c r="AE18" s="137"/>
      <c r="AF18" s="188"/>
      <c r="AG18" s="133"/>
      <c r="AH18" s="187"/>
      <c r="AI18" s="135"/>
      <c r="AJ18" s="133"/>
      <c r="AK18" s="134"/>
      <c r="AL18" s="135"/>
      <c r="AM18" s="133"/>
      <c r="AN18" s="136"/>
      <c r="AO18" s="135"/>
      <c r="AP18" s="344"/>
      <c r="AQ18" s="320"/>
      <c r="AR18" s="302"/>
      <c r="AS18" s="302"/>
      <c r="AT18" s="322"/>
      <c r="AU18" s="322"/>
      <c r="AV18" s="324"/>
      <c r="AW18" s="326"/>
      <c r="AX18" s="299"/>
      <c r="BA18" s="53">
        <v>13</v>
      </c>
    </row>
    <row r="19" spans="2:53" ht="22.5" customHeight="1">
      <c r="B19" s="304" t="str">
        <f>チーム名!B9</f>
        <v>FC山川</v>
      </c>
      <c r="C19" s="184"/>
      <c r="D19" s="129" t="s">
        <v>67</v>
      </c>
      <c r="E19" s="185"/>
      <c r="F19" s="184"/>
      <c r="G19" s="129" t="s">
        <v>67</v>
      </c>
      <c r="H19" s="185"/>
      <c r="I19" s="184"/>
      <c r="J19" s="129" t="s">
        <v>67</v>
      </c>
      <c r="K19" s="185"/>
      <c r="L19" s="184"/>
      <c r="M19" s="129" t="s">
        <v>67</v>
      </c>
      <c r="N19" s="185"/>
      <c r="O19" s="184"/>
      <c r="P19" s="129" t="s">
        <v>67</v>
      </c>
      <c r="Q19" s="185"/>
      <c r="R19" s="184"/>
      <c r="S19" s="129" t="s">
        <v>67</v>
      </c>
      <c r="T19" s="185"/>
      <c r="U19" s="184"/>
      <c r="V19" s="129" t="s">
        <v>67</v>
      </c>
      <c r="W19" s="185"/>
      <c r="X19" s="328"/>
      <c r="Y19" s="329"/>
      <c r="Z19" s="330"/>
      <c r="AA19" s="184"/>
      <c r="AB19" s="129" t="s">
        <v>67</v>
      </c>
      <c r="AC19" s="185"/>
      <c r="AD19" s="184"/>
      <c r="AE19" s="129" t="s">
        <v>67</v>
      </c>
      <c r="AF19" s="185"/>
      <c r="AG19" s="184"/>
      <c r="AH19" s="129" t="s">
        <v>67</v>
      </c>
      <c r="AI19" s="185"/>
      <c r="AJ19" s="128"/>
      <c r="AK19" s="129"/>
      <c r="AL19" s="130"/>
      <c r="AM19" s="128"/>
      <c r="AN19" s="129"/>
      <c r="AO19" s="130"/>
      <c r="AP19" s="343">
        <v>0</v>
      </c>
      <c r="AQ19" s="319"/>
      <c r="AR19" s="301"/>
      <c r="AS19" s="301"/>
      <c r="AT19" s="321">
        <f>+I19+O19+U19+X19+AG19+AJ19+F19+L19+R19+AA19+AD19+C19</f>
        <v>0</v>
      </c>
      <c r="AU19" s="321">
        <f>+AL19+K19+Q19+W19+Z19+AF19+AI19+AO19+H19+N19+T19+AC19+E19</f>
        <v>0</v>
      </c>
      <c r="AV19" s="323">
        <f t="shared" ref="AV19" si="9">+AT19-AU19</f>
        <v>0</v>
      </c>
      <c r="AW19" s="325">
        <f>+(AQ19*3)+(AR19*1)</f>
        <v>0</v>
      </c>
      <c r="AX19" s="298"/>
    </row>
    <row r="20" spans="2:53" ht="22.5" customHeight="1">
      <c r="B20" s="327"/>
      <c r="C20" s="186"/>
      <c r="D20" s="137"/>
      <c r="E20" s="188"/>
      <c r="F20" s="186"/>
      <c r="G20" s="137"/>
      <c r="H20" s="188"/>
      <c r="I20" s="186"/>
      <c r="J20" s="137"/>
      <c r="K20" s="188"/>
      <c r="L20" s="186"/>
      <c r="M20" s="137"/>
      <c r="N20" s="188"/>
      <c r="O20" s="186"/>
      <c r="P20" s="137"/>
      <c r="Q20" s="188"/>
      <c r="R20" s="186"/>
      <c r="S20" s="137"/>
      <c r="T20" s="188"/>
      <c r="U20" s="186"/>
      <c r="V20" s="137"/>
      <c r="W20" s="188"/>
      <c r="X20" s="331"/>
      <c r="Y20" s="332"/>
      <c r="Z20" s="333"/>
      <c r="AA20" s="186"/>
      <c r="AB20" s="137"/>
      <c r="AC20" s="188"/>
      <c r="AD20" s="186"/>
      <c r="AE20" s="137"/>
      <c r="AF20" s="188"/>
      <c r="AG20" s="133"/>
      <c r="AH20" s="187"/>
      <c r="AI20" s="135"/>
      <c r="AJ20" s="133"/>
      <c r="AK20" s="138"/>
      <c r="AL20" s="135"/>
      <c r="AM20" s="133"/>
      <c r="AN20" s="136"/>
      <c r="AO20" s="135"/>
      <c r="AP20" s="344"/>
      <c r="AQ20" s="320"/>
      <c r="AR20" s="302"/>
      <c r="AS20" s="302"/>
      <c r="AT20" s="322"/>
      <c r="AU20" s="322"/>
      <c r="AV20" s="324"/>
      <c r="AW20" s="326"/>
      <c r="AX20" s="299"/>
    </row>
    <row r="21" spans="2:53" ht="22.5" customHeight="1">
      <c r="B21" s="304" t="str">
        <f>チーム名!B10</f>
        <v>FC 蔵本</v>
      </c>
      <c r="C21" s="184"/>
      <c r="D21" s="129" t="s">
        <v>67</v>
      </c>
      <c r="E21" s="185"/>
      <c r="F21" s="184"/>
      <c r="G21" s="129" t="s">
        <v>67</v>
      </c>
      <c r="H21" s="185"/>
      <c r="I21" s="184"/>
      <c r="J21" s="129" t="s">
        <v>67</v>
      </c>
      <c r="K21" s="185"/>
      <c r="L21" s="184"/>
      <c r="M21" s="129" t="s">
        <v>67</v>
      </c>
      <c r="N21" s="185"/>
      <c r="O21" s="184"/>
      <c r="P21" s="129" t="s">
        <v>67</v>
      </c>
      <c r="Q21" s="185"/>
      <c r="R21" s="184"/>
      <c r="S21" s="129" t="s">
        <v>67</v>
      </c>
      <c r="T21" s="185"/>
      <c r="U21" s="184"/>
      <c r="V21" s="129" t="s">
        <v>67</v>
      </c>
      <c r="W21" s="185"/>
      <c r="X21" s="184"/>
      <c r="Y21" s="129" t="s">
        <v>67</v>
      </c>
      <c r="Z21" s="185"/>
      <c r="AA21" s="328"/>
      <c r="AB21" s="329"/>
      <c r="AC21" s="330"/>
      <c r="AD21" s="184"/>
      <c r="AE21" s="129" t="s">
        <v>67</v>
      </c>
      <c r="AF21" s="185"/>
      <c r="AG21" s="184"/>
      <c r="AH21" s="129" t="s">
        <v>67</v>
      </c>
      <c r="AI21" s="185"/>
      <c r="AJ21" s="128"/>
      <c r="AK21" s="129"/>
      <c r="AL21" s="130"/>
      <c r="AM21" s="128"/>
      <c r="AN21" s="129"/>
      <c r="AO21" s="130"/>
      <c r="AP21" s="343">
        <v>0</v>
      </c>
      <c r="AQ21" s="319"/>
      <c r="AR21" s="301"/>
      <c r="AS21" s="301"/>
      <c r="AT21" s="321">
        <f>+I21+O21+U21+X21+AG21+AJ21+F21+L21+R21+AA21+AD21+C21</f>
        <v>0</v>
      </c>
      <c r="AU21" s="321">
        <f>+AL21+K21+Q21+W21+Z21+AF21+AI21+AO21+H21+N21+T21+AC21+E21</f>
        <v>0</v>
      </c>
      <c r="AV21" s="323">
        <f t="shared" ref="AV21" si="10">+AT21-AU21</f>
        <v>0</v>
      </c>
      <c r="AW21" s="325">
        <f>+(AQ21*3)+(AR21*1)</f>
        <v>0</v>
      </c>
      <c r="AX21" s="298"/>
    </row>
    <row r="22" spans="2:53" ht="22.5" customHeight="1">
      <c r="B22" s="327"/>
      <c r="C22" s="186"/>
      <c r="D22" s="137"/>
      <c r="E22" s="188"/>
      <c r="F22" s="186"/>
      <c r="G22" s="137"/>
      <c r="H22" s="188"/>
      <c r="I22" s="186"/>
      <c r="J22" s="137"/>
      <c r="K22" s="188"/>
      <c r="L22" s="186"/>
      <c r="M22" s="137"/>
      <c r="N22" s="188"/>
      <c r="O22" s="186"/>
      <c r="P22" s="137"/>
      <c r="Q22" s="188"/>
      <c r="R22" s="186"/>
      <c r="S22" s="137"/>
      <c r="T22" s="188"/>
      <c r="U22" s="186"/>
      <c r="V22" s="137"/>
      <c r="W22" s="188"/>
      <c r="X22" s="186"/>
      <c r="Y22" s="137"/>
      <c r="Z22" s="188"/>
      <c r="AA22" s="331"/>
      <c r="AB22" s="332"/>
      <c r="AC22" s="333"/>
      <c r="AD22" s="186"/>
      <c r="AE22" s="137"/>
      <c r="AF22" s="188"/>
      <c r="AG22" s="133"/>
      <c r="AH22" s="187"/>
      <c r="AI22" s="135"/>
      <c r="AJ22" s="133"/>
      <c r="AK22" s="134"/>
      <c r="AL22" s="135"/>
      <c r="AM22" s="133"/>
      <c r="AN22" s="136"/>
      <c r="AO22" s="135"/>
      <c r="AP22" s="344"/>
      <c r="AQ22" s="320"/>
      <c r="AR22" s="302"/>
      <c r="AS22" s="302"/>
      <c r="AT22" s="322"/>
      <c r="AU22" s="322"/>
      <c r="AV22" s="324"/>
      <c r="AW22" s="326"/>
      <c r="AX22" s="299"/>
    </row>
    <row r="23" spans="2:53" ht="22.5" customHeight="1">
      <c r="B23" s="304" t="str">
        <f>チーム名!B11</f>
        <v>リベルテ阿波</v>
      </c>
      <c r="C23" s="184"/>
      <c r="D23" s="129" t="s">
        <v>67</v>
      </c>
      <c r="E23" s="185"/>
      <c r="F23" s="184"/>
      <c r="G23" s="129" t="s">
        <v>67</v>
      </c>
      <c r="H23" s="185"/>
      <c r="I23" s="184"/>
      <c r="J23" s="129" t="s">
        <v>67</v>
      </c>
      <c r="K23" s="185"/>
      <c r="L23" s="184"/>
      <c r="M23" s="129" t="s">
        <v>67</v>
      </c>
      <c r="N23" s="185"/>
      <c r="O23" s="184"/>
      <c r="P23" s="129" t="s">
        <v>67</v>
      </c>
      <c r="Q23" s="185"/>
      <c r="R23" s="184"/>
      <c r="S23" s="129" t="s">
        <v>67</v>
      </c>
      <c r="T23" s="185"/>
      <c r="U23" s="184"/>
      <c r="V23" s="129" t="s">
        <v>67</v>
      </c>
      <c r="W23" s="185"/>
      <c r="X23" s="184"/>
      <c r="Y23" s="129" t="s">
        <v>67</v>
      </c>
      <c r="Z23" s="185"/>
      <c r="AA23" s="184"/>
      <c r="AB23" s="129" t="s">
        <v>67</v>
      </c>
      <c r="AC23" s="185"/>
      <c r="AD23" s="351"/>
      <c r="AE23" s="352"/>
      <c r="AF23" s="319"/>
      <c r="AG23" s="184"/>
      <c r="AH23" s="129" t="s">
        <v>67</v>
      </c>
      <c r="AI23" s="185"/>
      <c r="AJ23" s="128"/>
      <c r="AK23" s="129"/>
      <c r="AL23" s="130"/>
      <c r="AM23" s="128"/>
      <c r="AN23" s="129"/>
      <c r="AO23" s="130"/>
      <c r="AP23" s="343">
        <v>0</v>
      </c>
      <c r="AQ23" s="319"/>
      <c r="AR23" s="301"/>
      <c r="AS23" s="301"/>
      <c r="AT23" s="321">
        <f>+I23+O23+U23+X23+AG23+AJ23+F23+L23+R23+AA23+AD23+C23</f>
        <v>0</v>
      </c>
      <c r="AU23" s="321">
        <f>+AL23+K23+Q23+W23+Z23+AF23+AI23+AO23+H23+N23+T23+AC23+E23</f>
        <v>0</v>
      </c>
      <c r="AV23" s="323">
        <f t="shared" ref="AV23" si="11">+AT23-AU23</f>
        <v>0</v>
      </c>
      <c r="AW23" s="325">
        <f>+(AQ23*3)+(AR23*1)</f>
        <v>0</v>
      </c>
      <c r="AX23" s="298"/>
      <c r="BA23" s="53" t="s">
        <v>48</v>
      </c>
    </row>
    <row r="24" spans="2:53" ht="22.5" customHeight="1">
      <c r="B24" s="327"/>
      <c r="C24" s="186"/>
      <c r="D24" s="137"/>
      <c r="E24" s="188"/>
      <c r="F24" s="186"/>
      <c r="G24" s="137"/>
      <c r="H24" s="188"/>
      <c r="I24" s="186"/>
      <c r="J24" s="137"/>
      <c r="K24" s="188"/>
      <c r="L24" s="186"/>
      <c r="M24" s="137"/>
      <c r="N24" s="188"/>
      <c r="O24" s="186"/>
      <c r="P24" s="137"/>
      <c r="Q24" s="188"/>
      <c r="R24" s="186"/>
      <c r="S24" s="137"/>
      <c r="T24" s="188"/>
      <c r="U24" s="186"/>
      <c r="V24" s="137"/>
      <c r="W24" s="188"/>
      <c r="X24" s="186"/>
      <c r="Y24" s="137"/>
      <c r="Z24" s="188"/>
      <c r="AA24" s="186"/>
      <c r="AB24" s="137"/>
      <c r="AC24" s="188"/>
      <c r="AD24" s="353"/>
      <c r="AE24" s="354"/>
      <c r="AF24" s="320"/>
      <c r="AG24" s="133"/>
      <c r="AH24" s="187"/>
      <c r="AI24" s="135"/>
      <c r="AJ24" s="133"/>
      <c r="AK24" s="134"/>
      <c r="AL24" s="135"/>
      <c r="AM24" s="133"/>
      <c r="AN24" s="136"/>
      <c r="AO24" s="135"/>
      <c r="AP24" s="344"/>
      <c r="AQ24" s="320"/>
      <c r="AR24" s="302"/>
      <c r="AS24" s="302"/>
      <c r="AT24" s="322"/>
      <c r="AU24" s="322"/>
      <c r="AV24" s="324"/>
      <c r="AW24" s="326"/>
      <c r="AX24" s="299"/>
      <c r="BA24" s="53" t="s">
        <v>49</v>
      </c>
    </row>
    <row r="25" spans="2:53" ht="22.5" customHeight="1">
      <c r="B25" s="304" t="str">
        <f>チーム名!B12</f>
        <v>FCジャパン</v>
      </c>
      <c r="C25" s="184"/>
      <c r="D25" s="129" t="s">
        <v>67</v>
      </c>
      <c r="E25" s="185"/>
      <c r="F25" s="184"/>
      <c r="G25" s="129" t="s">
        <v>67</v>
      </c>
      <c r="H25" s="185"/>
      <c r="I25" s="184"/>
      <c r="J25" s="129" t="s">
        <v>67</v>
      </c>
      <c r="K25" s="185"/>
      <c r="L25" s="184"/>
      <c r="M25" s="129" t="s">
        <v>67</v>
      </c>
      <c r="N25" s="185"/>
      <c r="O25" s="184"/>
      <c r="P25" s="129" t="s">
        <v>67</v>
      </c>
      <c r="Q25" s="185"/>
      <c r="R25" s="184"/>
      <c r="S25" s="129" t="s">
        <v>67</v>
      </c>
      <c r="T25" s="185"/>
      <c r="U25" s="184"/>
      <c r="V25" s="129" t="s">
        <v>67</v>
      </c>
      <c r="W25" s="185"/>
      <c r="X25" s="184"/>
      <c r="Y25" s="129" t="s">
        <v>67</v>
      </c>
      <c r="Z25" s="185"/>
      <c r="AA25" s="184"/>
      <c r="AB25" s="129" t="s">
        <v>67</v>
      </c>
      <c r="AC25" s="185"/>
      <c r="AD25" s="184"/>
      <c r="AE25" s="129" t="s">
        <v>67</v>
      </c>
      <c r="AF25" s="185"/>
      <c r="AG25" s="351"/>
      <c r="AH25" s="352"/>
      <c r="AI25" s="319"/>
      <c r="AJ25" s="128"/>
      <c r="AK25" s="129"/>
      <c r="AL25" s="130"/>
      <c r="AM25" s="351"/>
      <c r="AN25" s="352"/>
      <c r="AO25" s="355"/>
      <c r="AP25" s="343">
        <v>0</v>
      </c>
      <c r="AQ25" s="319"/>
      <c r="AR25" s="301"/>
      <c r="AS25" s="301"/>
      <c r="AT25" s="321">
        <f>+I25+O25+U25+X25+AG25+AJ25+F25+L25+R25+AA25+AD25+C25</f>
        <v>0</v>
      </c>
      <c r="AU25" s="321">
        <f>+AL25+K25+Q25+W25+Z25+AF25+AI25+AO25+H25+N25+T25+AC25+E25</f>
        <v>0</v>
      </c>
      <c r="AV25" s="323">
        <f t="shared" ref="AV25" si="12">+AT25-AU25</f>
        <v>0</v>
      </c>
      <c r="AW25" s="325">
        <f>+(AQ25*3)+(AR25*1)</f>
        <v>0</v>
      </c>
      <c r="AX25" s="298"/>
      <c r="BA25" s="53" t="s">
        <v>50</v>
      </c>
    </row>
    <row r="26" spans="2:53" ht="22.5" customHeight="1">
      <c r="B26" s="327"/>
      <c r="C26" s="186"/>
      <c r="D26" s="137"/>
      <c r="E26" s="188"/>
      <c r="F26" s="186"/>
      <c r="G26" s="137"/>
      <c r="H26" s="188"/>
      <c r="I26" s="186"/>
      <c r="J26" s="137"/>
      <c r="K26" s="188"/>
      <c r="L26" s="186"/>
      <c r="M26" s="137"/>
      <c r="N26" s="188"/>
      <c r="O26" s="186"/>
      <c r="P26" s="137"/>
      <c r="Q26" s="188"/>
      <c r="R26" s="186"/>
      <c r="S26" s="137"/>
      <c r="T26" s="188"/>
      <c r="U26" s="186"/>
      <c r="V26" s="137"/>
      <c r="W26" s="188"/>
      <c r="X26" s="186"/>
      <c r="Y26" s="137"/>
      <c r="Z26" s="188"/>
      <c r="AA26" s="186"/>
      <c r="AB26" s="137"/>
      <c r="AC26" s="188"/>
      <c r="AD26" s="186"/>
      <c r="AE26" s="137"/>
      <c r="AF26" s="188"/>
      <c r="AG26" s="353"/>
      <c r="AH26" s="354"/>
      <c r="AI26" s="320"/>
      <c r="AJ26" s="133"/>
      <c r="AK26" s="134"/>
      <c r="AL26" s="135"/>
      <c r="AM26" s="353"/>
      <c r="AN26" s="354"/>
      <c r="AO26" s="356"/>
      <c r="AP26" s="344"/>
      <c r="AQ26" s="320"/>
      <c r="AR26" s="302"/>
      <c r="AS26" s="302"/>
      <c r="AT26" s="322"/>
      <c r="AU26" s="322"/>
      <c r="AV26" s="324"/>
      <c r="AW26" s="326"/>
      <c r="AX26" s="299"/>
    </row>
    <row r="27" spans="2:53" ht="22.5" hidden="1" customHeight="1">
      <c r="B27" s="304" t="e">
        <f>チーム名!#REF!</f>
        <v>#REF!</v>
      </c>
      <c r="C27" s="76"/>
      <c r="D27" s="77"/>
      <c r="E27" s="78"/>
      <c r="F27" s="76"/>
      <c r="G27" s="77"/>
      <c r="H27" s="78"/>
      <c r="I27" s="76"/>
      <c r="J27" s="77"/>
      <c r="K27" s="78"/>
      <c r="L27" s="76"/>
      <c r="M27" s="77"/>
      <c r="N27" s="78"/>
      <c r="O27" s="76"/>
      <c r="P27" s="77"/>
      <c r="Q27" s="78"/>
      <c r="R27" s="76"/>
      <c r="S27" s="77"/>
      <c r="T27" s="78"/>
      <c r="U27" s="76"/>
      <c r="V27" s="77"/>
      <c r="W27" s="78"/>
      <c r="X27" s="76"/>
      <c r="Y27" s="77"/>
      <c r="Z27" s="78"/>
      <c r="AA27" s="76"/>
      <c r="AB27" s="77"/>
      <c r="AC27" s="78"/>
      <c r="AD27" s="120"/>
      <c r="AE27" s="121"/>
      <c r="AF27" s="122"/>
      <c r="AG27" s="76"/>
      <c r="AH27" s="77"/>
      <c r="AI27" s="78"/>
      <c r="AJ27" s="361"/>
      <c r="AK27" s="362"/>
      <c r="AL27" s="363"/>
      <c r="AM27" s="76"/>
      <c r="AN27" s="77" t="s">
        <v>8</v>
      </c>
      <c r="AO27" s="78"/>
      <c r="AP27" s="367">
        <v>0</v>
      </c>
      <c r="AQ27" s="369">
        <v>2</v>
      </c>
      <c r="AR27" s="321">
        <v>0</v>
      </c>
      <c r="AS27" s="321">
        <v>9</v>
      </c>
      <c r="AT27" s="321">
        <f>+I27+O27+U27+X27+AG27+AJ27+F27+L27+R27+AA27+AD27+C27</f>
        <v>0</v>
      </c>
      <c r="AU27" s="321">
        <f t="shared" ref="AU27" si="13">+AL27+K27+Q27+W27+Z27+AF27+AI27+AO27+H27+N27+T27+AC27+E27</f>
        <v>0</v>
      </c>
      <c r="AV27" s="323">
        <f t="shared" ref="AV27" si="14">+AT27-AU27</f>
        <v>0</v>
      </c>
      <c r="AW27" s="357">
        <f>+(AQ27*3)+(AR27*1)</f>
        <v>6</v>
      </c>
      <c r="AX27" s="359">
        <v>11</v>
      </c>
    </row>
    <row r="28" spans="2:53" ht="22.5" hidden="1" customHeight="1">
      <c r="B28" s="327"/>
      <c r="C28" s="85"/>
      <c r="D28" s="117"/>
      <c r="E28" s="86"/>
      <c r="F28" s="85"/>
      <c r="G28" s="80"/>
      <c r="H28" s="86"/>
      <c r="I28" s="85"/>
      <c r="J28" s="80"/>
      <c r="K28" s="86"/>
      <c r="L28" s="85"/>
      <c r="M28" s="109"/>
      <c r="N28" s="86"/>
      <c r="O28" s="85"/>
      <c r="P28" s="109"/>
      <c r="Q28" s="86"/>
      <c r="R28" s="85"/>
      <c r="S28" s="109"/>
      <c r="T28" s="86"/>
      <c r="U28" s="85"/>
      <c r="V28" s="109"/>
      <c r="W28" s="86"/>
      <c r="X28" s="85"/>
      <c r="Y28" s="118"/>
      <c r="Z28" s="86"/>
      <c r="AA28" s="85"/>
      <c r="AB28" s="80"/>
      <c r="AC28" s="86"/>
      <c r="AD28" s="124"/>
      <c r="AE28" s="123"/>
      <c r="AF28" s="125"/>
      <c r="AG28" s="85"/>
      <c r="AH28" s="80"/>
      <c r="AI28" s="86"/>
      <c r="AJ28" s="364"/>
      <c r="AK28" s="365"/>
      <c r="AL28" s="366"/>
      <c r="AM28" s="79"/>
      <c r="AN28" s="53"/>
      <c r="AO28" s="81"/>
      <c r="AP28" s="368"/>
      <c r="AQ28" s="370"/>
      <c r="AR28" s="322"/>
      <c r="AS28" s="322"/>
      <c r="AT28" s="322"/>
      <c r="AU28" s="322"/>
      <c r="AV28" s="324"/>
      <c r="AW28" s="358"/>
      <c r="AX28" s="360"/>
    </row>
    <row r="29" spans="2:53" ht="12.75" customHeight="1"/>
    <row r="30" spans="2:53" ht="22.5" customHeight="1">
      <c r="C30" s="317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</row>
    <row r="31" spans="2:53" ht="3.75" customHeight="1"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90"/>
      <c r="AW31" s="189"/>
      <c r="AX31" s="189"/>
    </row>
    <row r="32" spans="2:53" ht="23.25" customHeight="1">
      <c r="B32" s="119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</row>
    <row r="33" spans="3:50" ht="23.25" customHeight="1"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</row>
    <row r="34" spans="3:50" ht="23.25" customHeight="1"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</row>
  </sheetData>
  <mergeCells count="157">
    <mergeCell ref="AT27:AT28"/>
    <mergeCell ref="AU27:AU28"/>
    <mergeCell ref="AV27:AV28"/>
    <mergeCell ref="AW27:AW28"/>
    <mergeCell ref="AX27:AX28"/>
    <mergeCell ref="AS27:AS28"/>
    <mergeCell ref="B27:B28"/>
    <mergeCell ref="AJ27:AL28"/>
    <mergeCell ref="AP27:AP28"/>
    <mergeCell ref="AQ27:AQ28"/>
    <mergeCell ref="AR27:AR28"/>
    <mergeCell ref="AS25:AS26"/>
    <mergeCell ref="AT25:AT26"/>
    <mergeCell ref="AU25:AU26"/>
    <mergeCell ref="AV25:AV26"/>
    <mergeCell ref="AW25:AW26"/>
    <mergeCell ref="AX25:AX26"/>
    <mergeCell ref="B25:B26"/>
    <mergeCell ref="AG25:AI26"/>
    <mergeCell ref="AM25:AO26"/>
    <mergeCell ref="AP25:AP26"/>
    <mergeCell ref="AQ25:AQ26"/>
    <mergeCell ref="AR25:AR26"/>
    <mergeCell ref="B13:B14"/>
    <mergeCell ref="AD23:AF24"/>
    <mergeCell ref="AP23:AP24"/>
    <mergeCell ref="B21:B22"/>
    <mergeCell ref="AA21:AC22"/>
    <mergeCell ref="AP21:AP22"/>
    <mergeCell ref="AX21:AX22"/>
    <mergeCell ref="B23:B24"/>
    <mergeCell ref="AX23:AX24"/>
    <mergeCell ref="AQ21:AQ22"/>
    <mergeCell ref="AR21:AR22"/>
    <mergeCell ref="AS21:AS22"/>
    <mergeCell ref="AT21:AT22"/>
    <mergeCell ref="AU21:AU22"/>
    <mergeCell ref="AV21:AV22"/>
    <mergeCell ref="AW21:AW22"/>
    <mergeCell ref="AQ23:AQ24"/>
    <mergeCell ref="AR23:AR24"/>
    <mergeCell ref="AS23:AS24"/>
    <mergeCell ref="AT23:AT24"/>
    <mergeCell ref="AU23:AU24"/>
    <mergeCell ref="AV23:AV24"/>
    <mergeCell ref="AW23:AW24"/>
    <mergeCell ref="AV19:AV20"/>
    <mergeCell ref="AW19:AW20"/>
    <mergeCell ref="AX19:AX20"/>
    <mergeCell ref="AT17:AT18"/>
    <mergeCell ref="AU17:AU18"/>
    <mergeCell ref="AV17:AV18"/>
    <mergeCell ref="AW17:AW18"/>
    <mergeCell ref="AX17:AX18"/>
    <mergeCell ref="B11:B12"/>
    <mergeCell ref="L11:N12"/>
    <mergeCell ref="AP11:AP12"/>
    <mergeCell ref="B19:B20"/>
    <mergeCell ref="X19:Z20"/>
    <mergeCell ref="AP19:AP20"/>
    <mergeCell ref="AQ19:AQ20"/>
    <mergeCell ref="AR19:AR20"/>
    <mergeCell ref="B17:B18"/>
    <mergeCell ref="U17:W18"/>
    <mergeCell ref="AP17:AP18"/>
    <mergeCell ref="AQ17:AQ18"/>
    <mergeCell ref="AR17:AR18"/>
    <mergeCell ref="B15:B16"/>
    <mergeCell ref="R15:T16"/>
    <mergeCell ref="AP15:AP16"/>
    <mergeCell ref="AS19:AS20"/>
    <mergeCell ref="AS17:AS18"/>
    <mergeCell ref="O13:Q14"/>
    <mergeCell ref="AP13:AP14"/>
    <mergeCell ref="AQ13:AQ14"/>
    <mergeCell ref="AR13:AR14"/>
    <mergeCell ref="AS13:AS14"/>
    <mergeCell ref="AT19:AT20"/>
    <mergeCell ref="AU19:AU20"/>
    <mergeCell ref="AQ9:AQ10"/>
    <mergeCell ref="AW13:AW14"/>
    <mergeCell ref="AX13:AX14"/>
    <mergeCell ref="AQ11:AQ12"/>
    <mergeCell ref="AR11:AR12"/>
    <mergeCell ref="AQ15:AQ16"/>
    <mergeCell ref="AR15:AR16"/>
    <mergeCell ref="AS15:AS16"/>
    <mergeCell ref="AT15:AT16"/>
    <mergeCell ref="AU15:AU16"/>
    <mergeCell ref="AV15:AV16"/>
    <mergeCell ref="AW15:AW16"/>
    <mergeCell ref="AS11:AS12"/>
    <mergeCell ref="AT11:AT12"/>
    <mergeCell ref="AU11:AU12"/>
    <mergeCell ref="AV11:AV12"/>
    <mergeCell ref="AW11:AW12"/>
    <mergeCell ref="AX11:AX12"/>
    <mergeCell ref="B7:B8"/>
    <mergeCell ref="F7:H8"/>
    <mergeCell ref="AP3:AP4"/>
    <mergeCell ref="AQ3:AS3"/>
    <mergeCell ref="AT3:AV3"/>
    <mergeCell ref="AW3:AW4"/>
    <mergeCell ref="AS9:AS10"/>
    <mergeCell ref="AD3:AF4"/>
    <mergeCell ref="AJ3:AL4"/>
    <mergeCell ref="AG3:AI4"/>
    <mergeCell ref="AP7:AP8"/>
    <mergeCell ref="B5:B6"/>
    <mergeCell ref="AP5:AP6"/>
    <mergeCell ref="B9:B10"/>
    <mergeCell ref="I9:K10"/>
    <mergeCell ref="AP9:AP10"/>
    <mergeCell ref="B3:B4"/>
    <mergeCell ref="C3:E4"/>
    <mergeCell ref="F3:H4"/>
    <mergeCell ref="I3:K4"/>
    <mergeCell ref="L3:N4"/>
    <mergeCell ref="O3:Q4"/>
    <mergeCell ref="AT9:AT10"/>
    <mergeCell ref="AU9:AU10"/>
    <mergeCell ref="C32:AX32"/>
    <mergeCell ref="C33:AX33"/>
    <mergeCell ref="C34:AX34"/>
    <mergeCell ref="C30:AX30"/>
    <mergeCell ref="AQ5:AQ6"/>
    <mergeCell ref="AR5:AR6"/>
    <mergeCell ref="AS5:AS6"/>
    <mergeCell ref="AT5:AT6"/>
    <mergeCell ref="AU5:AU6"/>
    <mergeCell ref="AV5:AV6"/>
    <mergeCell ref="AW5:AW6"/>
    <mergeCell ref="AQ7:AQ8"/>
    <mergeCell ref="AR7:AR8"/>
    <mergeCell ref="AS7:AS8"/>
    <mergeCell ref="AT7:AT8"/>
    <mergeCell ref="AU7:AU8"/>
    <mergeCell ref="AV7:AV8"/>
    <mergeCell ref="AW7:AW8"/>
    <mergeCell ref="AV9:AV10"/>
    <mergeCell ref="AW9:AW10"/>
    <mergeCell ref="AX15:AX16"/>
    <mergeCell ref="AT13:AT14"/>
    <mergeCell ref="AU13:AU14"/>
    <mergeCell ref="AV13:AV14"/>
    <mergeCell ref="AX5:AX6"/>
    <mergeCell ref="AX7:AX8"/>
    <mergeCell ref="C2:AO2"/>
    <mergeCell ref="AX9:AX10"/>
    <mergeCell ref="AR9:AR10"/>
    <mergeCell ref="R3:T4"/>
    <mergeCell ref="U3:W4"/>
    <mergeCell ref="AM3:AO4"/>
    <mergeCell ref="X3:Z4"/>
    <mergeCell ref="AA3:AC4"/>
    <mergeCell ref="AQ2:AX2"/>
    <mergeCell ref="AX3:AX4"/>
  </mergeCells>
  <phoneticPr fontId="3"/>
  <dataValidations count="2">
    <dataValidation type="list" allowBlank="1" showInputMessage="1" showErrorMessage="1" sqref="AF27:AG27 K11:K27 AL5:AM5 AI7:AJ7 AO27 AL21:AM21 AI23:AJ23 AL13:AM13 AD25:AD27 T5:U14 L13:L27 AG23 H9:H27 AA23:AA27 AI17:AJ17 AI15:AJ15 AC23:AC27 AL23:AM23 AI27 AG17 AF5:AF22 X21:X27 AL19:AM19 AI19:AJ19 AM27 AO5 AL15:AM15 O15:O27 AL17:AM17 AL7:AM7 AL9:AM9 X17:X18 AO9 R13:R14 AO23 AO21 AO19 AO11 AO17 AO13 AO15 K5:K8 AG9 H5:I6 AL25 AL11:AM11 N5:O6 Q15:Q27 AG7 AI11:AJ11 AI5:AJ5 AJ25 T17:T27 AO7 AD21:AD22 Z21:Z27 AG5 AA19:AA20 AG15 AI21:AJ21 C7:C27 AI9:AJ9 AC5:AD20 AI13:AJ13 W5:X16 W19:W27 I11:I27 R17:R27 N13:N27 N7:N10 E7:E27 O7:O12 Z5:AA18 U19:U27 Q5:R12 U15:U16 AG13 F9:F27 AG11 I7:I8 L5:L10 AG19 AG21 F5:F6 AF25:AF26">
      <formula1>$BA$3:$BA$11</formula1>
    </dataValidation>
    <dataValidation type="list" allowBlank="1" showInputMessage="1" showErrorMessage="1" sqref="AN8 AH28 AN16 AN18 AN12 AN14 AN22 D28 AN24 AN6 AN10 AN20 AN28 AB28 G28 J28 AE28 Y28">
      <formula1>$BA$23:$BA$24</formula1>
    </dataValidation>
  </dataValidations>
  <pageMargins left="0.39370078740157483" right="0.39370078740157483" top="0.19685039370078741" bottom="0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1"/>
  <sheetViews>
    <sheetView zoomScale="84" zoomScaleNormal="84" workbookViewId="0">
      <selection activeCell="H6" sqref="H6"/>
    </sheetView>
  </sheetViews>
  <sheetFormatPr defaultColWidth="9" defaultRowHeight="13.5"/>
  <cols>
    <col min="1" max="1" width="3" style="82" customWidth="1"/>
    <col min="2" max="2" width="7.5" style="82" customWidth="1"/>
    <col min="3" max="13" width="13.25" style="82" customWidth="1"/>
    <col min="14" max="14" width="12.75" style="82" customWidth="1"/>
    <col min="15" max="16384" width="9" style="82"/>
  </cols>
  <sheetData>
    <row r="2" spans="2:13">
      <c r="B2" s="82" t="s">
        <v>62</v>
      </c>
    </row>
    <row r="3" spans="2:13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13">
      <c r="B4" s="37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>
      <c r="B5" s="372"/>
      <c r="C5" s="110"/>
      <c r="D5" s="110"/>
      <c r="E5" s="110"/>
      <c r="F5" s="110"/>
      <c r="G5" s="110"/>
      <c r="H5" s="110"/>
      <c r="I5" s="110"/>
      <c r="K5" s="110"/>
      <c r="L5" s="110"/>
      <c r="M5" s="110"/>
    </row>
    <row r="6" spans="2:13">
      <c r="B6" s="37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3">
      <c r="B7" s="372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>
      <c r="B8" s="37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2:13">
      <c r="B9" s="37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2:13">
      <c r="B10" s="37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>
      <c r="B11" s="373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5" spans="2:13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2:13">
      <c r="B16" s="37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2:13">
      <c r="B17" s="372"/>
      <c r="C17" s="110"/>
      <c r="D17" s="110"/>
      <c r="E17" s="110"/>
      <c r="F17" s="110"/>
      <c r="G17" s="110"/>
      <c r="H17" s="110"/>
      <c r="I17" s="110"/>
      <c r="K17" s="110"/>
      <c r="L17" s="110"/>
      <c r="M17" s="110"/>
    </row>
    <row r="18" spans="2:13">
      <c r="B18" s="372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3">
      <c r="B19" s="372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3">
      <c r="B20" s="37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2:13">
      <c r="B21" s="37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3">
      <c r="B22" s="372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2:13">
      <c r="B23" s="373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7" spans="2:13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2:13">
      <c r="B28" s="37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2:13">
      <c r="B29" s="372"/>
      <c r="C29" s="110"/>
      <c r="D29" s="110"/>
      <c r="E29" s="110"/>
      <c r="F29" s="110"/>
      <c r="G29" s="110"/>
      <c r="H29" s="110"/>
      <c r="I29" s="110"/>
      <c r="K29" s="110"/>
      <c r="L29" s="110"/>
      <c r="M29" s="110"/>
    </row>
    <row r="30" spans="2:13">
      <c r="B30" s="37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2:13">
      <c r="B31" s="372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2:13">
      <c r="B32" s="372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2:13">
      <c r="B33" s="372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2:13">
      <c r="B34" s="372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2:13">
      <c r="B35" s="373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9" spans="2:13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2:13">
      <c r="B40" s="37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2:13">
      <c r="B41" s="372"/>
      <c r="C41" s="110"/>
      <c r="D41" s="110"/>
      <c r="E41" s="110"/>
      <c r="F41" s="110"/>
      <c r="G41" s="110"/>
      <c r="H41" s="110"/>
      <c r="I41" s="110"/>
      <c r="K41" s="110"/>
      <c r="L41" s="110"/>
      <c r="M41" s="110"/>
    </row>
    <row r="42" spans="2:13">
      <c r="B42" s="372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2:13">
      <c r="B43" s="372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2:13">
      <c r="B44" s="372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2:13">
      <c r="B45" s="372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2:13">
      <c r="B46" s="37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2:13">
      <c r="B47" s="373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51" spans="2:13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2:13">
      <c r="B52" s="371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2:13">
      <c r="B53" s="372"/>
      <c r="C53" s="110"/>
      <c r="D53" s="110"/>
      <c r="E53" s="110"/>
      <c r="F53" s="110"/>
      <c r="G53" s="110"/>
      <c r="H53" s="110"/>
      <c r="I53" s="110"/>
      <c r="K53" s="110"/>
      <c r="L53" s="110"/>
      <c r="M53" s="110"/>
    </row>
    <row r="54" spans="2:13">
      <c r="B54" s="372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2:13">
      <c r="B55" s="372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2:13">
      <c r="B56" s="372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2:13">
      <c r="B57" s="372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2:13">
      <c r="B58" s="372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2:13">
      <c r="B59" s="373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3" spans="2:13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2:13">
      <c r="B64" s="371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2:13">
      <c r="B65" s="372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2:13">
      <c r="B66" s="372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2:13">
      <c r="B67" s="372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2:13">
      <c r="B68" s="372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2:13">
      <c r="B69" s="372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2:13">
      <c r="B70" s="372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2:13">
      <c r="B71" s="373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5" spans="2:13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2:13">
      <c r="B76" s="371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2:13">
      <c r="B77" s="372"/>
      <c r="C77" s="110"/>
      <c r="D77" s="110"/>
      <c r="E77" s="110"/>
      <c r="F77" s="110"/>
      <c r="G77" s="110"/>
      <c r="H77" s="110"/>
      <c r="I77" s="110"/>
      <c r="K77" s="110"/>
      <c r="L77" s="110"/>
      <c r="M77" s="110"/>
    </row>
    <row r="78" spans="2:13">
      <c r="B78" s="372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2:13">
      <c r="B79" s="372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2:13">
      <c r="B80" s="372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2:13">
      <c r="B81" s="372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2:13">
      <c r="B82" s="372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2:13">
      <c r="B83" s="373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7" spans="2:13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>
      <c r="B88" s="371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2:13">
      <c r="B89" s="372"/>
      <c r="C89" s="110"/>
      <c r="D89" s="110"/>
      <c r="E89" s="110"/>
      <c r="F89" s="110"/>
      <c r="G89" s="110"/>
      <c r="H89" s="110"/>
      <c r="I89" s="110"/>
      <c r="K89" s="110"/>
      <c r="L89" s="110"/>
      <c r="M89" s="110"/>
    </row>
    <row r="90" spans="2:13">
      <c r="B90" s="372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2:13">
      <c r="B91" s="372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2:13">
      <c r="B92" s="372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2:13">
      <c r="B93" s="372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2:13">
      <c r="B94" s="372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2:13">
      <c r="B95" s="373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100" spans="2:13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2:13">
      <c r="B101" s="371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2:13">
      <c r="B102" s="372"/>
      <c r="C102" s="110"/>
      <c r="D102" s="110"/>
      <c r="E102" s="110"/>
      <c r="F102" s="110"/>
      <c r="G102" s="110"/>
      <c r="H102" s="110"/>
      <c r="I102" s="110"/>
      <c r="K102" s="110"/>
      <c r="L102" s="110"/>
      <c r="M102" s="110"/>
    </row>
    <row r="103" spans="2:13">
      <c r="B103" s="372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2:13">
      <c r="B104" s="372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2:13">
      <c r="B105" s="372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2:13">
      <c r="B106" s="372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2:13">
      <c r="B107" s="37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2:13">
      <c r="B108" s="373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12" spans="2:13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>
      <c r="B113" s="371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>
      <c r="B114" s="372"/>
      <c r="C114" s="110"/>
      <c r="D114" s="110"/>
      <c r="E114" s="110"/>
      <c r="F114" s="110"/>
      <c r="G114" s="110"/>
      <c r="H114" s="110"/>
      <c r="I114" s="110"/>
      <c r="K114" s="110"/>
      <c r="L114" s="110"/>
      <c r="M114" s="110"/>
    </row>
    <row r="115" spans="2:13">
      <c r="B115" s="372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372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372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372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372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373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4" spans="2:13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371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372"/>
      <c r="C126" s="110"/>
      <c r="D126" s="110"/>
      <c r="E126" s="110"/>
      <c r="F126" s="110"/>
      <c r="G126" s="110"/>
      <c r="H126" s="110"/>
      <c r="I126" s="110"/>
      <c r="K126" s="110"/>
      <c r="L126" s="110"/>
      <c r="M126" s="110"/>
    </row>
    <row r="127" spans="2:13">
      <c r="B127" s="372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372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372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372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372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373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6" spans="2:13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371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372"/>
      <c r="C138" s="110"/>
      <c r="D138" s="110"/>
      <c r="E138" s="110"/>
      <c r="F138" s="110"/>
      <c r="G138" s="110"/>
      <c r="H138" s="110"/>
      <c r="I138" s="110"/>
      <c r="K138" s="110"/>
      <c r="L138" s="110"/>
      <c r="M138" s="110"/>
    </row>
    <row r="139" spans="2:13">
      <c r="B139" s="372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372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372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372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372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373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8" spans="2:13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371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372"/>
      <c r="C150" s="110"/>
      <c r="D150" s="110"/>
      <c r="E150" s="110"/>
      <c r="F150" s="110"/>
      <c r="G150" s="110"/>
      <c r="H150" s="110"/>
      <c r="I150" s="110"/>
      <c r="K150" s="110"/>
      <c r="L150" s="110"/>
      <c r="M150" s="110"/>
    </row>
    <row r="151" spans="2:13">
      <c r="B151" s="372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372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372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372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372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373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60" spans="2:13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371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372"/>
      <c r="C162" s="110"/>
      <c r="D162" s="110"/>
      <c r="E162" s="110"/>
      <c r="F162" s="110"/>
      <c r="G162" s="110"/>
      <c r="H162" s="110"/>
      <c r="I162" s="110"/>
      <c r="K162" s="110"/>
      <c r="L162" s="110"/>
      <c r="M162" s="110"/>
    </row>
    <row r="163" spans="2:13">
      <c r="B163" s="372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372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372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372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372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373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73" spans="2:13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371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372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372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372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372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372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372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373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</sheetData>
  <mergeCells count="15">
    <mergeCell ref="B174:B181"/>
    <mergeCell ref="B161:B168"/>
    <mergeCell ref="B149:B156"/>
    <mergeCell ref="B137:B144"/>
    <mergeCell ref="B125:B132"/>
    <mergeCell ref="B4:B11"/>
    <mergeCell ref="B16:B23"/>
    <mergeCell ref="B28:B35"/>
    <mergeCell ref="B40:B47"/>
    <mergeCell ref="B52:B59"/>
    <mergeCell ref="B113:B120"/>
    <mergeCell ref="B101:B108"/>
    <mergeCell ref="B88:B95"/>
    <mergeCell ref="B64:B71"/>
    <mergeCell ref="B76:B83"/>
  </mergeCells>
  <phoneticPr fontId="3"/>
  <pageMargins left="0.7" right="0.7" top="0.75" bottom="0.75" header="0.3" footer="0.3"/>
  <pageSetup paperSize="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２部日程(最終） </vt:lpstr>
      <vt:lpstr>チーム名</vt:lpstr>
      <vt:lpstr>カード累積</vt:lpstr>
      <vt:lpstr>星取表</vt:lpstr>
      <vt:lpstr>得点ランキング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 fussball</dc:creator>
  <cp:lastModifiedBy>pc01</cp:lastModifiedBy>
  <cp:lastPrinted>2024-04-04T07:05:33Z</cp:lastPrinted>
  <dcterms:created xsi:type="dcterms:W3CDTF">2020-04-19T04:23:36Z</dcterms:created>
  <dcterms:modified xsi:type="dcterms:W3CDTF">2024-04-04T07:06:23Z</dcterms:modified>
</cp:coreProperties>
</file>